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1"/>
  </bookViews>
  <sheets>
    <sheet name="第九週" sheetId="1" r:id="rId1"/>
    <sheet name="第十週" sheetId="2" r:id="rId2"/>
  </sheets>
  <externalReferences>
    <externalReference r:id="rId5"/>
    <externalReference r:id="rId6"/>
  </externalReferences>
  <definedNames>
    <definedName name="_xlnm.Print_Area" localSheetId="0">'第九週'!$A$1:$AD$34</definedName>
    <definedName name="客戶名稱">'[1]客戶編號'!$B$2:$B$151</definedName>
  </definedNames>
  <calcPr fullCalcOnLoad="1"/>
</workbook>
</file>

<file path=xl/sharedStrings.xml><?xml version="1.0" encoding="utf-8"?>
<sst xmlns="http://schemas.openxmlformats.org/spreadsheetml/2006/main" count="360" uniqueCount="161">
  <si>
    <t>日期</t>
  </si>
  <si>
    <t>主食</t>
  </si>
  <si>
    <t>星期一</t>
  </si>
  <si>
    <t>星期二</t>
  </si>
  <si>
    <t>星期三</t>
  </si>
  <si>
    <t>星期四</t>
  </si>
  <si>
    <t xml:space="preserve"> 星期五</t>
  </si>
  <si>
    <t>玉米粒</t>
  </si>
  <si>
    <t>絞肉</t>
  </si>
  <si>
    <t>紅K小丁</t>
  </si>
  <si>
    <t>馬K小丁</t>
  </si>
  <si>
    <t>火腿丁</t>
  </si>
  <si>
    <t>斤</t>
  </si>
  <si>
    <t>炒地瓜葉</t>
  </si>
  <si>
    <t>木耳絲</t>
  </si>
  <si>
    <t>kg</t>
  </si>
  <si>
    <t>炒青江菜</t>
  </si>
  <si>
    <t>青江菜</t>
  </si>
  <si>
    <t>營養分析</t>
  </si>
  <si>
    <t>份數/EX</t>
  </si>
  <si>
    <t>營養基準建議</t>
  </si>
  <si>
    <t>醣類</t>
  </si>
  <si>
    <t>g</t>
  </si>
  <si>
    <t>主食</t>
  </si>
  <si>
    <t>3.5-4.5</t>
  </si>
  <si>
    <t>蛋白質</t>
  </si>
  <si>
    <t>肉魚豆蛋</t>
  </si>
  <si>
    <t>脂肪</t>
  </si>
  <si>
    <t>油脂</t>
  </si>
  <si>
    <t>2.5-3</t>
  </si>
  <si>
    <t>蔬菜</t>
  </si>
  <si>
    <t>1-1.5</t>
  </si>
  <si>
    <t>水果</t>
  </si>
  <si>
    <t>水果</t>
  </si>
  <si>
    <t>洋蔥絲</t>
  </si>
  <si>
    <t>主菜一</t>
  </si>
  <si>
    <t>副菜二</t>
  </si>
  <si>
    <t>副菜三</t>
  </si>
  <si>
    <t>湯類四</t>
  </si>
  <si>
    <t>名稱</t>
  </si>
  <si>
    <t>數量</t>
  </si>
  <si>
    <t>單位</t>
  </si>
  <si>
    <t>泰式打拋豬</t>
  </si>
  <si>
    <t>玉米四色</t>
  </si>
  <si>
    <t>蒜香蒲瓜</t>
  </si>
  <si>
    <t>肉羹清湯</t>
  </si>
  <si>
    <t>粗絞肉</t>
  </si>
  <si>
    <t>檸檬汁</t>
  </si>
  <si>
    <t>罐</t>
  </si>
  <si>
    <t>蒲瓜</t>
  </si>
  <si>
    <t>大白菜</t>
  </si>
  <si>
    <t>番茄丁</t>
  </si>
  <si>
    <t>九層塔</t>
  </si>
  <si>
    <t>蒜末</t>
  </si>
  <si>
    <t>洋蔥丁</t>
  </si>
  <si>
    <t>辣椒</t>
  </si>
  <si>
    <t>紅蘿蔔絲</t>
  </si>
  <si>
    <t>芹菜珠</t>
  </si>
  <si>
    <t>紅蘿蔔片</t>
  </si>
  <si>
    <t>薑末</t>
  </si>
  <si>
    <t>大骨</t>
  </si>
  <si>
    <t>椰香咖哩豬肉</t>
  </si>
  <si>
    <t>蒜香刺瓜肉片</t>
  </si>
  <si>
    <t>豆腐魚丸湯</t>
  </si>
  <si>
    <t>椰奶</t>
  </si>
  <si>
    <t>大黃瓜片</t>
  </si>
  <si>
    <t>小白菜</t>
  </si>
  <si>
    <t>紅蘿蔔丁</t>
  </si>
  <si>
    <t>肉片</t>
  </si>
  <si>
    <t>豆腐</t>
  </si>
  <si>
    <t>馬鈴薯丁</t>
  </si>
  <si>
    <t>魚丸</t>
  </si>
  <si>
    <t>腱子肉丁</t>
  </si>
  <si>
    <t>蔥段</t>
  </si>
  <si>
    <t>咖哩粉</t>
  </si>
  <si>
    <t>豬肉漢堡</t>
  </si>
  <si>
    <t>什錦粥</t>
  </si>
  <si>
    <t>個</t>
  </si>
  <si>
    <t>玉米粒</t>
  </si>
  <si>
    <t>芹珠</t>
  </si>
  <si>
    <t>番茄醬包</t>
  </si>
  <si>
    <t>包</t>
  </si>
  <si>
    <t>絞肉</t>
  </si>
  <si>
    <t>油蔥酥</t>
  </si>
  <si>
    <t>依班級人數分裝</t>
  </si>
  <si>
    <t>紅K小丁</t>
  </si>
  <si>
    <t>魚板絲</t>
  </si>
  <si>
    <t>生香菇絲</t>
  </si>
  <si>
    <t>豆芽菜</t>
  </si>
  <si>
    <t>蝦米</t>
  </si>
  <si>
    <t>洋蔥茄汁魚丁</t>
  </si>
  <si>
    <t>紅蘿蔔炒蛋</t>
  </si>
  <si>
    <t>沙鍋白菜燉</t>
  </si>
  <si>
    <t>鳳梨苦瓜雞</t>
  </si>
  <si>
    <t>鮮鳳梨片</t>
  </si>
  <si>
    <t>紅蘿蔔小丁</t>
  </si>
  <si>
    <t>雞蛋</t>
  </si>
  <si>
    <t>苦瓜</t>
  </si>
  <si>
    <t>雞腿丁</t>
  </si>
  <si>
    <t>番茄醬</t>
  </si>
  <si>
    <t>豆皮</t>
  </si>
  <si>
    <t>洋蔥小丁</t>
  </si>
  <si>
    <t>薑片</t>
  </si>
  <si>
    <t>梅干素扣肉</t>
  </si>
  <si>
    <t>鮮菇滑絲</t>
  </si>
  <si>
    <t>日式鯸石鍋</t>
  </si>
  <si>
    <t>袖珍菇</t>
  </si>
  <si>
    <t>地瓜葉</t>
  </si>
  <si>
    <t>味增</t>
  </si>
  <si>
    <t>烤麩-乾</t>
  </si>
  <si>
    <t>金針菇</t>
  </si>
  <si>
    <t>馬鈴薯大丁</t>
  </si>
  <si>
    <t>素肉片-乾</t>
  </si>
  <si>
    <t>鮮菇片</t>
  </si>
  <si>
    <t>筍乾</t>
  </si>
  <si>
    <t>肉絲</t>
  </si>
  <si>
    <t>柴魚</t>
  </si>
  <si>
    <t>梅乾菜-乾</t>
  </si>
  <si>
    <t>漢堡麵包-另計</t>
  </si>
  <si>
    <t>白旗魚丁</t>
  </si>
  <si>
    <t>魚羹條</t>
  </si>
  <si>
    <t>包</t>
  </si>
  <si>
    <t>103學年度第一學期嘉義縣柴林國小學校午餐食譜菜單            第九週</t>
  </si>
  <si>
    <t>件</t>
  </si>
  <si>
    <t>卜蜂卡拉雞腿堡</t>
  </si>
  <si>
    <t>卜蜂卡拉雞腿堡補差價</t>
  </si>
  <si>
    <t>(78人)</t>
  </si>
  <si>
    <r>
      <t>用餐人數：</t>
    </r>
    <r>
      <rPr>
        <sz val="13"/>
        <color indexed="10"/>
        <rFont val="新細明體"/>
        <family val="1"/>
      </rPr>
      <t>76人</t>
    </r>
    <r>
      <rPr>
        <sz val="13"/>
        <rFont val="新細明體"/>
        <family val="1"/>
      </rPr>
      <t>+備份5人</t>
    </r>
  </si>
  <si>
    <t>截止本月底止累計數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</si>
  <si>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</si>
  <si>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</si>
  <si>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</si>
  <si>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</si>
  <si>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</si>
  <si>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</si>
  <si>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>清寒學生
補助費</t>
  </si>
  <si>
    <t>人事費</t>
  </si>
  <si>
    <t>烹調人員工作補貼費</t>
  </si>
  <si>
    <t>燃料費(水電)</t>
  </si>
  <si>
    <t xml:space="preserve">四、本月未繳午餐費
          計    人       元
        （附繳納午餐費情形統計表）
五、以前未繳午餐費
         計       人        元
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</si>
  <si>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</si>
  <si>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</si>
  <si>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</si>
  <si>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</si>
  <si>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</si>
  <si>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</si>
  <si>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</si>
  <si>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</si>
  <si>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</si>
  <si>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</si>
  <si>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</si>
  <si>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</si>
  <si>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</si>
  <si>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</si>
  <si>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</si>
  <si>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</si>
  <si>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設備維護費</t>
  </si>
  <si>
    <t>雜支</t>
  </si>
  <si>
    <t xml:space="preserve">一、本月每人收午餐費 650   元
二、應收午餐費
      學  生 65 人
      教職員 11  人()
      工  友 0 人
      合  計 76 人 共 49400  元
三、免收減收午餐費
       （1）全免及減收學生午餐費
             計  13 人 8450 元
       （2）全免工友午餐費
             計  0 人 0  元
         共計   0  人  0  元
</t>
  </si>
  <si>
    <t>103年12月份學校午餐費收支結算表</t>
  </si>
  <si>
    <t>其  他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</si>
</sst>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[$-404]aaa;@"/>
    <numFmt numFmtId="182" formatCode="mmm\-yyyy"/>
    <numFmt numFmtId="183" formatCode="aaaa"/>
    <numFmt numFmtId="184" formatCode="0.00_ "/>
    <numFmt numFmtId="185" formatCode="0.000_ "/>
    <numFmt numFmtId="186" formatCode="0.0_ "/>
    <numFmt numFmtId="187" formatCode="0.000000000_ "/>
    <numFmt numFmtId="188" formatCode="0.0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[$-404]aaaa;@"/>
    <numFmt numFmtId="195" formatCode="0_ "/>
    <numFmt numFmtId="196" formatCode="0.0"/>
    <numFmt numFmtId="197" formatCode="&quot;蛋白質&quot;0&quot;g&quot;"/>
    <numFmt numFmtId="198" formatCode="&quot;脂肪&quot;0&quot;g&quot;"/>
    <numFmt numFmtId="199" formatCode="&quot;醣類&quot;0&quot;g&quot;"/>
    <numFmt numFmtId="200" formatCode="&quot;熱量&quot;0&quot;卡&quot;"/>
    <numFmt numFmtId="201" formatCode="&quot;星期一&quot;"/>
    <numFmt numFmtId="202" formatCode="&quot;星期二&quot;"/>
    <numFmt numFmtId="203" formatCode="&quot;星期三&quot;"/>
    <numFmt numFmtId="204" formatCode="&quot;星期四&quot;"/>
    <numFmt numFmtId="205" formatCode="&quot;星期五&quot;"/>
    <numFmt numFmtId="206" formatCode="&quot;K&quot;"/>
    <numFmt numFmtId="207" formatCode="0_);\(0\)"/>
    <numFmt numFmtId="208" formatCode="[$-404]AM/PM\ hh:mm:ss"/>
    <numFmt numFmtId="209" formatCode="m&quot;月&quot;d&quot;日&quot;;@"/>
    <numFmt numFmtId="210" formatCode="0.00000000000_ "/>
    <numFmt numFmtId="211" formatCode="0_);[Red]\(0\)"/>
    <numFmt numFmtId="212" formatCode="0.0_);[Red]\(0.0\)"/>
    <numFmt numFmtId="213" formatCode="_-* #,##0.0_-;\-* #,##0.0_-;_-* &quot;-&quot;??_-;_-@_-"/>
    <numFmt numFmtId="214" formatCode="0.00_);[Red]\(0.00\)"/>
    <numFmt numFmtId="215" formatCode="_-* #,##0_-;\-* #,##0_-;_-* &quot;-&quot;??_-;_-@_-"/>
    <numFmt numFmtId="216" formatCode="_-* #,##0.0_-;\-* #,##0.0_-;_-* &quot;-&quot;?_-;_-@_-"/>
    <numFmt numFmtId="217" formatCode="&quot;$&quot;#,##0.00_);[Red]\(&quot;$&quot;#,##0.00\)"/>
    <numFmt numFmtId="218" formatCode="[$-F800]dddd\,\ mmmm\ dd\,\ yyyy"/>
    <numFmt numFmtId="219" formatCode="_-[$$-86B]\ * #,##0.00_ ;_-[$$-86B]\ * \-#,##0.00\ ;_-[$$-86B]\ * &quot;-&quot;??_ ;_-@_ "/>
    <numFmt numFmtId="220" formatCode="[$€-2]\ #,##0.00_);[Red]\([$€-2]\ #,##0.00\)"/>
    <numFmt numFmtId="221" formatCode="&quot;熱量&quot;0&quot;Kcal&quot;"/>
  </numFmts>
  <fonts count="3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4.8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4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0"/>
      <name val="新細明體"/>
      <family val="1"/>
    </font>
    <font>
      <sz val="13"/>
      <name val="新細明體"/>
      <family val="1"/>
    </font>
    <font>
      <sz val="13"/>
      <color indexed="12"/>
      <name val="新細明體"/>
      <family val="1"/>
    </font>
    <font>
      <sz val="12"/>
      <color indexed="12"/>
      <name val="新細明體"/>
      <family val="1"/>
    </font>
    <font>
      <sz val="16"/>
      <name val="新細明體"/>
      <family val="1"/>
    </font>
    <font>
      <sz val="13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Fill="1" applyAlignment="1">
      <alignment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0" xfId="0" applyFont="1" applyFill="1" applyAlignment="1">
      <alignment vertical="center" shrinkToFit="1"/>
    </xf>
    <xf numFmtId="0" fontId="22" fillId="0" borderId="11" xfId="0" applyFont="1" applyFill="1" applyBorder="1" applyAlignment="1">
      <alignment horizontal="center" vertical="center" shrinkToFit="1"/>
    </xf>
    <xf numFmtId="1" fontId="22" fillId="0" borderId="11" xfId="0" applyNumberFormat="1" applyFont="1" applyFill="1" applyBorder="1" applyAlignment="1">
      <alignment horizontal="center" vertical="center" shrinkToFit="1"/>
    </xf>
    <xf numFmtId="206" fontId="22" fillId="0" borderId="11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206" fontId="22" fillId="0" borderId="0" xfId="0" applyNumberFormat="1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left" vertical="center" shrinkToFit="1"/>
    </xf>
    <xf numFmtId="1" fontId="22" fillId="0" borderId="13" xfId="0" applyNumberFormat="1" applyFont="1" applyFill="1" applyBorder="1" applyAlignment="1">
      <alignment horizontal="center" vertical="center" shrinkToFit="1"/>
    </xf>
    <xf numFmtId="0" fontId="22" fillId="0" borderId="13" xfId="0" applyNumberFormat="1" applyFont="1" applyFill="1" applyBorder="1" applyAlignment="1">
      <alignment horizontal="center" vertical="center" shrinkToFit="1"/>
    </xf>
    <xf numFmtId="206" fontId="22" fillId="0" borderId="14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22" fillId="0" borderId="15" xfId="0" applyFont="1" applyFill="1" applyBorder="1" applyAlignment="1">
      <alignment horizontal="left" vertical="center" shrinkToFit="1"/>
    </xf>
    <xf numFmtId="1" fontId="22" fillId="0" borderId="0" xfId="0" applyNumberFormat="1" applyFont="1" applyFill="1" applyBorder="1" applyAlignment="1">
      <alignment horizontal="center" vertical="center" shrinkToFit="1"/>
    </xf>
    <xf numFmtId="206" fontId="22" fillId="0" borderId="16" xfId="0" applyNumberFormat="1" applyFont="1" applyFill="1" applyBorder="1" applyAlignment="1">
      <alignment horizontal="center" vertical="center" shrinkToFit="1"/>
    </xf>
    <xf numFmtId="206" fontId="22" fillId="0" borderId="17" xfId="0" applyNumberFormat="1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7" xfId="0" applyFont="1" applyFill="1" applyBorder="1" applyAlignment="1">
      <alignment horizontal="left" vertical="center" shrinkToFit="1"/>
    </xf>
    <xf numFmtId="1" fontId="22" fillId="0" borderId="17" xfId="0" applyNumberFormat="1" applyFont="1" applyFill="1" applyBorder="1" applyAlignment="1">
      <alignment horizontal="center" vertical="center" shrinkToFit="1"/>
    </xf>
    <xf numFmtId="206" fontId="22" fillId="0" borderId="19" xfId="0" applyNumberFormat="1" applyFont="1" applyFill="1" applyBorder="1" applyAlignment="1">
      <alignment horizontal="center" vertical="center" shrinkToFit="1"/>
    </xf>
    <xf numFmtId="0" fontId="22" fillId="0" borderId="17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0" fontId="22" fillId="0" borderId="15" xfId="0" applyFont="1" applyFill="1" applyBorder="1" applyAlignment="1">
      <alignment vertical="center" shrinkToFit="1"/>
    </xf>
    <xf numFmtId="0" fontId="22" fillId="0" borderId="17" xfId="0" applyFont="1" applyFill="1" applyBorder="1" applyAlignment="1">
      <alignment vertical="center" shrinkToFit="1"/>
    </xf>
    <xf numFmtId="0" fontId="22" fillId="0" borderId="13" xfId="0" applyFont="1" applyFill="1" applyBorder="1" applyAlignment="1">
      <alignment vertical="center" shrinkToFit="1"/>
    </xf>
    <xf numFmtId="0" fontId="22" fillId="0" borderId="20" xfId="0" applyFont="1" applyFill="1" applyBorder="1" applyAlignment="1">
      <alignment horizontal="left" vertical="center" shrinkToFit="1"/>
    </xf>
    <xf numFmtId="0" fontId="22" fillId="0" borderId="10" xfId="0" applyNumberFormat="1" applyFont="1" applyFill="1" applyBorder="1" applyAlignment="1">
      <alignment horizontal="center" vertical="center" shrinkToFit="1"/>
    </xf>
    <xf numFmtId="206" fontId="22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vertical="center" shrinkToFit="1"/>
    </xf>
    <xf numFmtId="0" fontId="22" fillId="0" borderId="10" xfId="0" applyFont="1" applyFill="1" applyBorder="1" applyAlignment="1">
      <alignment horizontal="center" vertical="center" shrinkToFit="1"/>
    </xf>
    <xf numFmtId="1" fontId="22" fillId="0" borderId="10" xfId="0" applyNumberFormat="1" applyFont="1" applyFill="1" applyBorder="1" applyAlignment="1">
      <alignment horizontal="center" vertical="center" shrinkToFit="1"/>
    </xf>
    <xf numFmtId="206" fontId="22" fillId="0" borderId="21" xfId="0" applyNumberFormat="1" applyFont="1" applyFill="1" applyBorder="1" applyAlignment="1">
      <alignment horizontal="center" vertical="center" shrinkToFit="1"/>
    </xf>
    <xf numFmtId="196" fontId="22" fillId="0" borderId="0" xfId="0" applyNumberFormat="1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left" vertical="center" shrinkToFit="1"/>
    </xf>
    <xf numFmtId="0" fontId="23" fillId="0" borderId="13" xfId="0" applyNumberFormat="1" applyFont="1" applyFill="1" applyBorder="1" applyAlignment="1">
      <alignment horizontal="center" vertical="center" shrinkToFit="1"/>
    </xf>
    <xf numFmtId="0" fontId="23" fillId="0" borderId="13" xfId="0" applyNumberFormat="1" applyFont="1" applyFill="1" applyBorder="1" applyAlignment="1">
      <alignment horizontal="left" vertical="center" shrinkToFit="1"/>
    </xf>
    <xf numFmtId="0" fontId="23" fillId="0" borderId="15" xfId="0" applyNumberFormat="1" applyFont="1" applyFill="1" applyBorder="1" applyAlignment="1">
      <alignment horizontal="left" vertical="center" shrinkToFit="1"/>
    </xf>
    <xf numFmtId="0" fontId="23" fillId="0" borderId="23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Border="1" applyAlignment="1">
      <alignment horizontal="left" vertical="center" shrinkToFit="1"/>
    </xf>
    <xf numFmtId="0" fontId="23" fillId="0" borderId="0" xfId="0" applyNumberFormat="1" applyFont="1" applyFill="1" applyBorder="1" applyAlignment="1">
      <alignment horizontal="center" vertical="center" shrinkToFit="1"/>
    </xf>
    <xf numFmtId="0" fontId="23" fillId="0" borderId="15" xfId="0" applyNumberFormat="1" applyFont="1" applyFill="1" applyBorder="1" applyAlignment="1">
      <alignment horizontal="center" vertical="center" shrinkToFit="1"/>
    </xf>
    <xf numFmtId="0" fontId="23" fillId="0" borderId="24" xfId="0" applyNumberFormat="1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1" fontId="23" fillId="0" borderId="0" xfId="0" applyNumberFormat="1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vertical="center" shrinkToFit="1"/>
    </xf>
    <xf numFmtId="0" fontId="23" fillId="0" borderId="18" xfId="0" applyNumberFormat="1" applyFont="1" applyFill="1" applyBorder="1" applyAlignment="1">
      <alignment horizontal="left" vertical="center" shrinkToFit="1"/>
    </xf>
    <xf numFmtId="0" fontId="23" fillId="0" borderId="17" xfId="0" applyNumberFormat="1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shrinkToFit="1"/>
    </xf>
    <xf numFmtId="1" fontId="23" fillId="0" borderId="26" xfId="0" applyNumberFormat="1" applyFont="1" applyFill="1" applyBorder="1" applyAlignment="1">
      <alignment horizontal="center" vertical="center" shrinkToFit="1"/>
    </xf>
    <xf numFmtId="0" fontId="23" fillId="0" borderId="26" xfId="0" applyNumberFormat="1" applyFont="1" applyFill="1" applyBorder="1" applyAlignment="1">
      <alignment horizontal="left" vertical="center" shrinkToFit="1"/>
    </xf>
    <xf numFmtId="0" fontId="24" fillId="0" borderId="26" xfId="0" applyFont="1" applyBorder="1" applyAlignment="1">
      <alignment/>
    </xf>
    <xf numFmtId="0" fontId="24" fillId="0" borderId="0" xfId="0" applyFont="1" applyAlignment="1">
      <alignment/>
    </xf>
    <xf numFmtId="196" fontId="22" fillId="0" borderId="17" xfId="0" applyNumberFormat="1" applyFont="1" applyFill="1" applyBorder="1" applyAlignment="1">
      <alignment horizontal="center" vertical="center" shrinkToFit="1"/>
    </xf>
    <xf numFmtId="1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1" fontId="0" fillId="0" borderId="0" xfId="0" applyNumberFormat="1" applyFont="1" applyFill="1" applyBorder="1" applyAlignment="1">
      <alignment horizontal="center" vertical="center" shrinkToFit="1"/>
    </xf>
    <xf numFmtId="0" fontId="23" fillId="0" borderId="14" xfId="0" applyNumberFormat="1" applyFont="1" applyFill="1" applyBorder="1" applyAlignment="1">
      <alignment horizontal="left" vertical="center" shrinkToFit="1"/>
    </xf>
    <xf numFmtId="0" fontId="23" fillId="0" borderId="16" xfId="0" applyNumberFormat="1" applyFont="1" applyFill="1" applyBorder="1" applyAlignment="1">
      <alignment horizontal="left" vertical="center" shrinkToFit="1"/>
    </xf>
    <xf numFmtId="0" fontId="23" fillId="0" borderId="18" xfId="0" applyFont="1" applyFill="1" applyBorder="1" applyAlignment="1">
      <alignment vertical="center" shrinkToFit="1"/>
    </xf>
    <xf numFmtId="0" fontId="23" fillId="0" borderId="19" xfId="0" applyFont="1" applyFill="1" applyBorder="1" applyAlignment="1">
      <alignment vertical="center" shrinkToFit="1"/>
    </xf>
    <xf numFmtId="2" fontId="22" fillId="0" borderId="0" xfId="0" applyNumberFormat="1" applyFont="1" applyFill="1" applyBorder="1" applyAlignment="1">
      <alignment horizontal="center" vertical="center" shrinkToFit="1"/>
    </xf>
    <xf numFmtId="0" fontId="0" fillId="0" borderId="27" xfId="0" applyFont="1" applyBorder="1" applyAlignment="1">
      <alignment shrinkToFit="1"/>
    </xf>
    <xf numFmtId="0" fontId="26" fillId="0" borderId="15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center" vertical="center" shrinkToFit="1"/>
    </xf>
    <xf numFmtId="206" fontId="26" fillId="0" borderId="0" xfId="0" applyNumberFormat="1" applyFont="1" applyFill="1" applyBorder="1" applyAlignment="1">
      <alignment horizontal="center" vertical="center" shrinkToFit="1"/>
    </xf>
    <xf numFmtId="201" fontId="22" fillId="0" borderId="28" xfId="0" applyNumberFormat="1" applyFont="1" applyFill="1" applyBorder="1" applyAlignment="1">
      <alignment vertical="top" shrinkToFit="1"/>
    </xf>
    <xf numFmtId="201" fontId="22" fillId="0" borderId="29" xfId="0" applyNumberFormat="1" applyFont="1" applyFill="1" applyBorder="1" applyAlignment="1">
      <alignment vertical="top" shrinkToFit="1"/>
    </xf>
    <xf numFmtId="201" fontId="26" fillId="0" borderId="28" xfId="0" applyNumberFormat="1" applyFont="1" applyFill="1" applyBorder="1" applyAlignment="1">
      <alignment horizontal="center" vertical="top" shrinkToFit="1"/>
    </xf>
    <xf numFmtId="205" fontId="22" fillId="0" borderId="28" xfId="0" applyNumberFormat="1" applyFont="1" applyFill="1" applyBorder="1" applyAlignment="1">
      <alignment vertical="top" shrinkToFit="1"/>
    </xf>
    <xf numFmtId="204" fontId="22" fillId="0" borderId="28" xfId="0" applyNumberFormat="1" applyFont="1" applyFill="1" applyBorder="1" applyAlignment="1">
      <alignment vertical="top" shrinkToFit="1"/>
    </xf>
    <xf numFmtId="0" fontId="0" fillId="0" borderId="29" xfId="0" applyFont="1" applyBorder="1" applyAlignment="1">
      <alignment vertical="center" shrinkToFit="1"/>
    </xf>
    <xf numFmtId="0" fontId="26" fillId="0" borderId="0" xfId="0" applyNumberFormat="1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vertical="center" shrinkToFit="1"/>
    </xf>
    <xf numFmtId="0" fontId="28" fillId="0" borderId="22" xfId="0" applyFont="1" applyBorder="1" applyAlignment="1">
      <alignment horizontal="center" vertical="center"/>
    </xf>
    <xf numFmtId="215" fontId="28" fillId="0" borderId="22" xfId="35" applyNumberFormat="1" applyFont="1" applyBorder="1" applyAlignment="1">
      <alignment horizontal="center" vertical="center"/>
    </xf>
    <xf numFmtId="215" fontId="28" fillId="0" borderId="22" xfId="35" applyNumberFormat="1" applyFont="1" applyBorder="1" applyAlignment="1">
      <alignment vertical="center"/>
    </xf>
    <xf numFmtId="10" fontId="28" fillId="0" borderId="22" xfId="41" applyNumberFormat="1" applyFont="1" applyBorder="1" applyAlignment="1">
      <alignment vertical="center"/>
    </xf>
    <xf numFmtId="0" fontId="30" fillId="0" borderId="2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9" fontId="28" fillId="0" borderId="22" xfId="41" applyFont="1" applyBorder="1" applyAlignment="1">
      <alignment vertical="center"/>
    </xf>
    <xf numFmtId="221" fontId="23" fillId="0" borderId="19" xfId="0" applyNumberFormat="1" applyFont="1" applyFill="1" applyBorder="1" applyAlignment="1">
      <alignment horizontal="left" vertical="center" shrinkToFit="1"/>
    </xf>
    <xf numFmtId="221" fontId="23" fillId="0" borderId="25" xfId="0" applyNumberFormat="1" applyFont="1" applyFill="1" applyBorder="1" applyAlignment="1">
      <alignment horizontal="left" vertical="center" shrinkToFit="1"/>
    </xf>
    <xf numFmtId="0" fontId="23" fillId="0" borderId="30" xfId="0" applyFont="1" applyFill="1" applyBorder="1" applyAlignment="1">
      <alignment horizontal="left" vertical="center" shrinkToFit="1"/>
    </xf>
    <xf numFmtId="0" fontId="23" fillId="0" borderId="31" xfId="0" applyFont="1" applyFill="1" applyBorder="1" applyAlignment="1">
      <alignment horizontal="left" vertical="center" shrinkToFit="1"/>
    </xf>
    <xf numFmtId="0" fontId="25" fillId="0" borderId="24" xfId="0" applyFont="1" applyBorder="1" applyAlignment="1">
      <alignment horizontal="center" vertical="center" textRotation="255" shrinkToFit="1"/>
    </xf>
    <xf numFmtId="0" fontId="25" fillId="0" borderId="32" xfId="0" applyFont="1" applyBorder="1" applyAlignment="1">
      <alignment horizontal="center" vertical="center" textRotation="255" shrinkToFit="1"/>
    </xf>
    <xf numFmtId="221" fontId="23" fillId="0" borderId="33" xfId="0" applyNumberFormat="1" applyFont="1" applyFill="1" applyBorder="1" applyAlignment="1">
      <alignment horizontal="left" vertical="center" shrinkToFit="1"/>
    </xf>
    <xf numFmtId="221" fontId="23" fillId="0" borderId="22" xfId="0" applyNumberFormat="1" applyFont="1" applyFill="1" applyBorder="1" applyAlignment="1">
      <alignment horizontal="left" vertical="center" shrinkToFit="1"/>
    </xf>
    <xf numFmtId="179" fontId="22" fillId="0" borderId="14" xfId="0" applyNumberFormat="1" applyFont="1" applyFill="1" applyBorder="1" applyAlignment="1">
      <alignment horizontal="center" vertical="center" textRotation="255" shrinkToFit="1"/>
    </xf>
    <xf numFmtId="179" fontId="22" fillId="0" borderId="16" xfId="0" applyNumberFormat="1" applyFont="1" applyFill="1" applyBorder="1" applyAlignment="1">
      <alignment horizontal="center" vertical="center" textRotation="255" shrinkToFit="1"/>
    </xf>
    <xf numFmtId="0" fontId="25" fillId="0" borderId="23" xfId="0" applyFont="1" applyBorder="1" applyAlignment="1">
      <alignment horizontal="center" vertical="center" textRotation="255" shrinkToFit="1"/>
    </xf>
    <xf numFmtId="0" fontId="25" fillId="0" borderId="25" xfId="0" applyFont="1" applyBorder="1" applyAlignment="1">
      <alignment horizontal="center" vertical="center" textRotation="255" shrinkToFit="1"/>
    </xf>
    <xf numFmtId="179" fontId="22" fillId="0" borderId="34" xfId="0" applyNumberFormat="1" applyFont="1" applyFill="1" applyBorder="1" applyAlignment="1">
      <alignment horizontal="center" shrinkToFit="1"/>
    </xf>
    <xf numFmtId="0" fontId="0" fillId="0" borderId="28" xfId="0" applyFont="1" applyBorder="1" applyAlignment="1">
      <alignment horizontal="center"/>
    </xf>
    <xf numFmtId="179" fontId="22" fillId="0" borderId="23" xfId="0" applyNumberFormat="1" applyFont="1" applyFill="1" applyBorder="1" applyAlignment="1">
      <alignment horizontal="center" vertical="center" textRotation="255" shrinkToFit="1"/>
    </xf>
    <xf numFmtId="0" fontId="0" fillId="0" borderId="24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22" fillId="0" borderId="31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179" fontId="22" fillId="0" borderId="24" xfId="0" applyNumberFormat="1" applyFont="1" applyFill="1" applyBorder="1" applyAlignment="1">
      <alignment horizontal="center" vertical="center" textRotation="255" shrinkToFit="1"/>
    </xf>
    <xf numFmtId="0" fontId="22" fillId="16" borderId="15" xfId="0" applyFont="1" applyFill="1" applyBorder="1" applyAlignment="1">
      <alignment horizontal="center" vertical="center" shrinkToFit="1"/>
    </xf>
    <xf numFmtId="0" fontId="22" fillId="16" borderId="0" xfId="0" applyFont="1" applyFill="1" applyBorder="1" applyAlignment="1">
      <alignment horizontal="center" vertical="center" shrinkToFit="1"/>
    </xf>
    <xf numFmtId="203" fontId="22" fillId="0" borderId="28" xfId="0" applyNumberFormat="1" applyFont="1" applyFill="1" applyBorder="1" applyAlignment="1">
      <alignment horizontal="center" vertical="top" shrinkToFit="1"/>
    </xf>
    <xf numFmtId="0" fontId="0" fillId="0" borderId="28" xfId="0" applyFont="1" applyBorder="1" applyAlignment="1">
      <alignment horizontal="center" vertical="center"/>
    </xf>
    <xf numFmtId="179" fontId="22" fillId="0" borderId="28" xfId="0" applyNumberFormat="1" applyFont="1" applyFill="1" applyBorder="1" applyAlignment="1">
      <alignment horizontal="center" shrinkToFit="1"/>
    </xf>
    <xf numFmtId="179" fontId="22" fillId="0" borderId="25" xfId="0" applyNumberFormat="1" applyFont="1" applyFill="1" applyBorder="1" applyAlignment="1">
      <alignment horizontal="center" vertical="center" textRotation="255" shrinkToFit="1"/>
    </xf>
    <xf numFmtId="0" fontId="22" fillId="0" borderId="35" xfId="0" applyFont="1" applyFill="1" applyBorder="1" applyAlignment="1">
      <alignment vertical="center" shrinkToFit="1"/>
    </xf>
    <xf numFmtId="0" fontId="22" fillId="0" borderId="32" xfId="0" applyFont="1" applyFill="1" applyBorder="1" applyAlignment="1">
      <alignment vertical="center" shrinkToFit="1"/>
    </xf>
    <xf numFmtId="0" fontId="22" fillId="0" borderId="36" xfId="0" applyFont="1" applyFill="1" applyBorder="1" applyAlignment="1">
      <alignment horizontal="center" vertical="center" shrinkToFit="1"/>
    </xf>
    <xf numFmtId="202" fontId="22" fillId="0" borderId="28" xfId="0" applyNumberFormat="1" applyFont="1" applyFill="1" applyBorder="1" applyAlignment="1">
      <alignment horizontal="center" vertical="top" shrinkToFit="1"/>
    </xf>
    <xf numFmtId="202" fontId="22" fillId="0" borderId="29" xfId="0" applyNumberFormat="1" applyFont="1" applyFill="1" applyBorder="1" applyAlignment="1">
      <alignment horizontal="center" vertical="top" shrinkToFit="1"/>
    </xf>
    <xf numFmtId="0" fontId="23" fillId="0" borderId="26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22" fillId="0" borderId="38" xfId="0" applyFont="1" applyFill="1" applyBorder="1" applyAlignment="1">
      <alignment horizontal="center" vertical="center" shrinkToFit="1"/>
    </xf>
    <xf numFmtId="0" fontId="22" fillId="0" borderId="39" xfId="0" applyFont="1" applyFill="1" applyBorder="1" applyAlignment="1">
      <alignment horizontal="center" vertical="center" shrinkToFit="1"/>
    </xf>
    <xf numFmtId="0" fontId="22" fillId="0" borderId="4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41" xfId="0" applyFont="1" applyFill="1" applyBorder="1" applyAlignment="1">
      <alignment horizontal="center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22" fillId="0" borderId="35" xfId="0" applyFont="1" applyFill="1" applyBorder="1" applyAlignment="1">
      <alignment horizontal="center" vertical="center" textRotation="255" shrinkToFit="1"/>
    </xf>
    <xf numFmtId="0" fontId="22" fillId="0" borderId="32" xfId="0" applyFont="1" applyFill="1" applyBorder="1" applyAlignment="1">
      <alignment horizontal="center" vertical="center" textRotation="255" shrinkToFit="1"/>
    </xf>
    <xf numFmtId="0" fontId="28" fillId="0" borderId="22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right" vertical="center"/>
    </xf>
    <xf numFmtId="0" fontId="27" fillId="0" borderId="17" xfId="0" applyFont="1" applyBorder="1" applyAlignment="1">
      <alignment horizontal="left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left" vertical="top" wrapText="1"/>
    </xf>
    <xf numFmtId="0" fontId="28" fillId="0" borderId="24" xfId="0" applyFont="1" applyBorder="1" applyAlignment="1">
      <alignment horizontal="left" vertical="top" wrapText="1"/>
    </xf>
    <xf numFmtId="0" fontId="28" fillId="0" borderId="24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top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 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yc.edu.tw/&#36039;&#26009;\&#28711;&#39472;&#30355;\&#26032;&#36039;&#26009;&#22846;1\&#33756;&#21934;(&#31354;&#30333;&#21934;)&#21547;&#22283;&#23567;&#29151;&#39178;&#20998;&#2651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 第 A 周  "/>
      <sheetName val="A小表初覽"/>
      <sheetName val="A小表印表"/>
      <sheetName val="&lt;========&gt;"/>
      <sheetName val="B食譜總表"/>
      <sheetName val="B小表初覽"/>
      <sheetName val="B"/>
      <sheetName val=" 第 B 周 "/>
      <sheetName val="B小表印表"/>
      <sheetName val="&lt;=======&gt;"/>
      <sheetName val="客戶編號"/>
      <sheetName val="食譜總表"/>
      <sheetName val="備註"/>
    </sheetNames>
    <sheetDataSet>
      <sheetData sheetId="11">
        <row r="2">
          <cell r="B2" t="str">
            <v>測試</v>
          </cell>
        </row>
        <row r="3">
          <cell r="B3" t="str">
            <v>育英國小</v>
          </cell>
        </row>
        <row r="4">
          <cell r="B4" t="str">
            <v>三崙國小</v>
          </cell>
        </row>
        <row r="5">
          <cell r="B5" t="str">
            <v>土庫國小</v>
          </cell>
        </row>
        <row r="6">
          <cell r="B6" t="str">
            <v>土庫越港分校</v>
          </cell>
        </row>
        <row r="7">
          <cell r="B7" t="str">
            <v>大有國小</v>
          </cell>
        </row>
        <row r="8">
          <cell r="B8" t="str">
            <v>朝陽國小</v>
          </cell>
        </row>
        <row r="9">
          <cell r="B9" t="str">
            <v>北辰國小</v>
          </cell>
        </row>
        <row r="10">
          <cell r="B10" t="str">
            <v>北港鎮托</v>
          </cell>
        </row>
        <row r="11">
          <cell r="B11" t="str">
            <v>南陽國小</v>
          </cell>
        </row>
        <row r="12">
          <cell r="B12" t="str">
            <v>台西國小</v>
          </cell>
        </row>
        <row r="13">
          <cell r="B13" t="str">
            <v>崇文國小</v>
          </cell>
        </row>
        <row r="14">
          <cell r="B14" t="str">
            <v>布袋國小</v>
          </cell>
        </row>
        <row r="15">
          <cell r="B15" t="str">
            <v>宏仁國小</v>
          </cell>
        </row>
        <row r="16">
          <cell r="B16" t="str">
            <v>尚德國小</v>
          </cell>
        </row>
        <row r="17">
          <cell r="B17" t="str">
            <v>客厝國小</v>
          </cell>
        </row>
        <row r="18">
          <cell r="B18" t="str">
            <v>台興國小</v>
          </cell>
        </row>
        <row r="19">
          <cell r="B19" t="str">
            <v>辰光國小</v>
          </cell>
        </row>
        <row r="20">
          <cell r="B20" t="str">
            <v>東榮國小</v>
          </cell>
        </row>
        <row r="21">
          <cell r="B21" t="str">
            <v>南光國小</v>
          </cell>
        </row>
        <row r="22">
          <cell r="B22" t="str">
            <v>蔦松國中</v>
          </cell>
        </row>
        <row r="23">
          <cell r="B23" t="str">
            <v>水林國中</v>
          </cell>
        </row>
        <row r="24">
          <cell r="B24" t="str">
            <v>飛沙國小</v>
          </cell>
        </row>
        <row r="25">
          <cell r="B25" t="str">
            <v>褒忠國中</v>
          </cell>
        </row>
        <row r="26">
          <cell r="B26" t="str">
            <v>褒忠國小</v>
          </cell>
        </row>
        <row r="27">
          <cell r="B27" t="str">
            <v>聯美國小</v>
          </cell>
        </row>
        <row r="28">
          <cell r="B28" t="str">
            <v>仁和國小</v>
          </cell>
        </row>
        <row r="29">
          <cell r="B29" t="str">
            <v>舊庄國小</v>
          </cell>
        </row>
        <row r="30">
          <cell r="B30" t="str">
            <v>台西老人</v>
          </cell>
        </row>
        <row r="31">
          <cell r="B31" t="str">
            <v>元長博愛</v>
          </cell>
        </row>
        <row r="32">
          <cell r="B32" t="str">
            <v>嘉興</v>
          </cell>
        </row>
        <row r="33">
          <cell r="B33" t="str">
            <v>新生國小</v>
          </cell>
        </row>
        <row r="34">
          <cell r="B34" t="str">
            <v>元長國中</v>
          </cell>
        </row>
        <row r="35">
          <cell r="B35" t="str">
            <v>口湖國小</v>
          </cell>
        </row>
        <row r="36">
          <cell r="B36" t="str">
            <v>下崙國小</v>
          </cell>
        </row>
        <row r="37">
          <cell r="B37" t="str">
            <v>好收國小</v>
          </cell>
        </row>
        <row r="38">
          <cell r="B38" t="str">
            <v>明倫國小</v>
          </cell>
        </row>
        <row r="39">
          <cell r="B39" t="str">
            <v>東勢國小</v>
          </cell>
        </row>
        <row r="40">
          <cell r="B40" t="str">
            <v>復興國小</v>
          </cell>
        </row>
        <row r="41">
          <cell r="B41" t="str">
            <v>龍潭國小</v>
          </cell>
        </row>
        <row r="42">
          <cell r="B42" t="str">
            <v>新港文昌</v>
          </cell>
        </row>
        <row r="43">
          <cell r="B43" t="str">
            <v>新港月眉</v>
          </cell>
        </row>
        <row r="44">
          <cell r="B44" t="str">
            <v>新港復興</v>
          </cell>
        </row>
        <row r="45">
          <cell r="B45" t="str">
            <v>新港古民</v>
          </cell>
        </row>
        <row r="46">
          <cell r="B46" t="str">
            <v>布袋托</v>
          </cell>
        </row>
        <row r="47">
          <cell r="B47" t="str">
            <v>松梅國小</v>
          </cell>
        </row>
        <row r="48">
          <cell r="B48">
            <v>0</v>
          </cell>
        </row>
        <row r="49">
          <cell r="B49" t="str">
            <v>鹿草重寮國小</v>
          </cell>
        </row>
        <row r="50">
          <cell r="B50" t="str">
            <v>溪口國中</v>
          </cell>
        </row>
        <row r="51">
          <cell r="B51" t="str">
            <v>溪口國小</v>
          </cell>
        </row>
        <row r="52">
          <cell r="B52" t="str">
            <v>柴林國小</v>
          </cell>
        </row>
        <row r="53">
          <cell r="B53" t="str">
            <v>美林國小</v>
          </cell>
        </row>
        <row r="54">
          <cell r="B54" t="str">
            <v>柳溝國小</v>
          </cell>
        </row>
        <row r="55">
          <cell r="B55" t="str">
            <v>朴子國小</v>
          </cell>
        </row>
        <row r="56">
          <cell r="B56" t="str">
            <v>雙溪國小</v>
          </cell>
        </row>
        <row r="57">
          <cell r="B57" t="str">
            <v>義竹國小</v>
          </cell>
        </row>
        <row r="58">
          <cell r="B58" t="str">
            <v>嘉新國中</v>
          </cell>
        </row>
        <row r="59">
          <cell r="B59" t="str">
            <v>太保國小</v>
          </cell>
        </row>
        <row r="60">
          <cell r="B60" t="str">
            <v>新埤國小</v>
          </cell>
        </row>
        <row r="61">
          <cell r="B61" t="str">
            <v>安東國小</v>
          </cell>
        </row>
        <row r="62">
          <cell r="B62" t="str">
            <v>大崙國小</v>
          </cell>
        </row>
        <row r="63">
          <cell r="B63" t="str">
            <v>北回國小</v>
          </cell>
        </row>
        <row r="64">
          <cell r="B64" t="str">
            <v>水上國小</v>
          </cell>
        </row>
        <row r="65">
          <cell r="B65" t="str">
            <v>秀林國小</v>
          </cell>
        </row>
        <row r="66">
          <cell r="B66" t="str">
            <v>興中國小</v>
          </cell>
        </row>
        <row r="67">
          <cell r="B67" t="str">
            <v>興中托</v>
          </cell>
        </row>
        <row r="68">
          <cell r="B68" t="str">
            <v>興嘉國小</v>
          </cell>
        </row>
        <row r="69">
          <cell r="B69" t="str">
            <v>雲林國中</v>
          </cell>
        </row>
        <row r="72">
          <cell r="B72" t="str">
            <v>六美國小</v>
          </cell>
        </row>
        <row r="73">
          <cell r="B73" t="str">
            <v>蒜頭國小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工作表1"/>
    </sheetNames>
    <sheetDataSet>
      <sheetData sheetId="11">
        <row r="1">
          <cell r="A1" t="str">
            <v>   嘉義縣溪口鄉柴林國民小學</v>
          </cell>
        </row>
      </sheetData>
      <sheetData sheetId="12">
        <row r="4">
          <cell r="P4">
            <v>236282</v>
          </cell>
        </row>
        <row r="45">
          <cell r="G45">
            <v>7400</v>
          </cell>
          <cell r="H45">
            <v>48631</v>
          </cell>
          <cell r="I45">
            <v>0</v>
          </cell>
          <cell r="J45">
            <v>2259</v>
          </cell>
          <cell r="K45">
            <v>19422</v>
          </cell>
          <cell r="L45">
            <v>4906</v>
          </cell>
          <cell r="M45">
            <v>2700</v>
          </cell>
          <cell r="N45">
            <v>1033</v>
          </cell>
        </row>
        <row r="46">
          <cell r="G46">
            <v>19677</v>
          </cell>
          <cell r="H46">
            <v>128682</v>
          </cell>
          <cell r="I46">
            <v>0</v>
          </cell>
          <cell r="J46">
            <v>4779</v>
          </cell>
          <cell r="K46">
            <v>82350</v>
          </cell>
          <cell r="L46">
            <v>25378</v>
          </cell>
          <cell r="M46">
            <v>7910</v>
          </cell>
          <cell r="N46">
            <v>3141</v>
          </cell>
          <cell r="P46">
            <v>189581</v>
          </cell>
        </row>
        <row r="49">
          <cell r="F49">
            <v>39650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zoomScale="75" zoomScaleNormal="75" zoomScalePageLayoutView="0" workbookViewId="0" topLeftCell="A1">
      <selection activeCell="M14" sqref="M14"/>
    </sheetView>
  </sheetViews>
  <sheetFormatPr defaultColWidth="9.00390625" defaultRowHeight="16.5"/>
  <cols>
    <col min="1" max="1" width="7.625" style="1" customWidth="1"/>
    <col min="2" max="2" width="3.625" style="1" customWidth="1"/>
    <col min="3" max="3" width="14.375" style="59" customWidth="1"/>
    <col min="4" max="4" width="4.625" style="59" customWidth="1"/>
    <col min="5" max="5" width="3.125" style="59" customWidth="1"/>
    <col min="6" max="6" width="11.125" style="59" customWidth="1"/>
    <col min="7" max="7" width="4.625" style="59" customWidth="1"/>
    <col min="8" max="8" width="3.125" style="59" customWidth="1"/>
    <col min="9" max="9" width="11.25390625" style="59" customWidth="1"/>
    <col min="10" max="10" width="5.00390625" style="59" customWidth="1"/>
    <col min="11" max="11" width="3.125" style="59" customWidth="1"/>
    <col min="12" max="12" width="10.625" style="59" customWidth="1"/>
    <col min="13" max="13" width="4.625" style="59" customWidth="1"/>
    <col min="14" max="14" width="3.125" style="59" customWidth="1"/>
    <col min="15" max="15" width="11.75390625" style="59" customWidth="1"/>
    <col min="16" max="16" width="4.625" style="59" customWidth="1"/>
    <col min="17" max="17" width="3.125" style="59" customWidth="1"/>
    <col min="18" max="18" width="11.25390625" style="59" customWidth="1"/>
    <col min="19" max="19" width="5.50390625" style="59" customWidth="1"/>
    <col min="20" max="20" width="3.125" style="59" customWidth="1"/>
    <col min="21" max="21" width="9.625" style="59" customWidth="1"/>
    <col min="22" max="22" width="4.625" style="59" customWidth="1"/>
    <col min="23" max="23" width="3.125" style="59" customWidth="1"/>
    <col min="24" max="24" width="3.625" style="60" customWidth="1"/>
    <col min="25" max="25" width="8.375" style="57" customWidth="1"/>
    <col min="26" max="26" width="4.25390625" style="57" customWidth="1"/>
    <col min="27" max="27" width="3.625" style="57" customWidth="1"/>
    <col min="28" max="28" width="9.625" style="57" customWidth="1"/>
    <col min="29" max="29" width="5.00390625" style="57" customWidth="1"/>
    <col min="30" max="30" width="9.00390625" style="57" customWidth="1"/>
    <col min="31" max="16384" width="9.00390625" style="1" customWidth="1"/>
  </cols>
  <sheetData>
    <row r="1" spans="1:30" ht="34.5" customHeight="1">
      <c r="A1" s="132" t="s">
        <v>122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3"/>
      <c r="Z1" s="133"/>
      <c r="AA1" s="133"/>
      <c r="AB1" s="133"/>
      <c r="AC1" s="133"/>
      <c r="AD1" s="133"/>
    </row>
    <row r="2" spans="1:30" s="3" customFormat="1" ht="19.5" customHeight="1" thickBot="1">
      <c r="A2" s="134" t="s">
        <v>127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3" customFormat="1" ht="18" customHeight="1">
      <c r="A3" s="135" t="s">
        <v>0</v>
      </c>
      <c r="B3" s="137" t="s">
        <v>1</v>
      </c>
      <c r="C3" s="122" t="s">
        <v>35</v>
      </c>
      <c r="D3" s="122"/>
      <c r="E3" s="122"/>
      <c r="F3" s="122"/>
      <c r="G3" s="122"/>
      <c r="H3" s="122"/>
      <c r="I3" s="122" t="s">
        <v>36</v>
      </c>
      <c r="J3" s="122"/>
      <c r="K3" s="122"/>
      <c r="L3" s="122"/>
      <c r="M3" s="122"/>
      <c r="N3" s="122"/>
      <c r="O3" s="122" t="s">
        <v>37</v>
      </c>
      <c r="P3" s="122"/>
      <c r="Q3" s="122"/>
      <c r="R3" s="122" t="s">
        <v>38</v>
      </c>
      <c r="S3" s="122"/>
      <c r="T3" s="122"/>
      <c r="U3" s="122"/>
      <c r="V3" s="122"/>
      <c r="W3" s="122"/>
      <c r="X3" s="120" t="s">
        <v>32</v>
      </c>
      <c r="Y3" s="125" t="s">
        <v>18</v>
      </c>
      <c r="Z3" s="125"/>
      <c r="AA3" s="125"/>
      <c r="AB3" s="125"/>
      <c r="AC3" s="125"/>
      <c r="AD3" s="126"/>
    </row>
    <row r="4" spans="1:30" s="3" customFormat="1" ht="18" customHeight="1" thickBot="1">
      <c r="A4" s="136"/>
      <c r="B4" s="138"/>
      <c r="C4" s="4" t="s">
        <v>39</v>
      </c>
      <c r="D4" s="5" t="s">
        <v>40</v>
      </c>
      <c r="E4" s="6" t="s">
        <v>41</v>
      </c>
      <c r="F4" s="4" t="s">
        <v>39</v>
      </c>
      <c r="G4" s="5" t="s">
        <v>40</v>
      </c>
      <c r="H4" s="6" t="s">
        <v>41</v>
      </c>
      <c r="I4" s="4" t="s">
        <v>39</v>
      </c>
      <c r="J4" s="5" t="s">
        <v>40</v>
      </c>
      <c r="K4" s="6" t="s">
        <v>41</v>
      </c>
      <c r="L4" s="4" t="s">
        <v>39</v>
      </c>
      <c r="M4" s="5" t="s">
        <v>40</v>
      </c>
      <c r="N4" s="6" t="s">
        <v>41</v>
      </c>
      <c r="O4" s="4" t="s">
        <v>39</v>
      </c>
      <c r="P4" s="5" t="s">
        <v>40</v>
      </c>
      <c r="Q4" s="6" t="s">
        <v>41</v>
      </c>
      <c r="R4" s="4" t="s">
        <v>39</v>
      </c>
      <c r="S4" s="5" t="s">
        <v>40</v>
      </c>
      <c r="T4" s="6" t="s">
        <v>41</v>
      </c>
      <c r="U4" s="4" t="s">
        <v>39</v>
      </c>
      <c r="V4" s="5" t="s">
        <v>40</v>
      </c>
      <c r="W4" s="6" t="s">
        <v>41</v>
      </c>
      <c r="X4" s="121"/>
      <c r="Y4" s="127"/>
      <c r="Z4" s="127"/>
      <c r="AA4" s="127"/>
      <c r="AB4" s="127"/>
      <c r="AC4" s="127"/>
      <c r="AD4" s="128"/>
    </row>
    <row r="5" spans="1:30" s="3" customFormat="1" ht="18" customHeight="1">
      <c r="A5" s="99">
        <v>41939</v>
      </c>
      <c r="B5" s="101"/>
      <c r="C5" s="104" t="s">
        <v>42</v>
      </c>
      <c r="D5" s="105"/>
      <c r="E5" s="105"/>
      <c r="F5" s="105"/>
      <c r="G5" s="105"/>
      <c r="H5" s="106"/>
      <c r="I5" s="129" t="s">
        <v>43</v>
      </c>
      <c r="J5" s="130"/>
      <c r="K5" s="130"/>
      <c r="L5" s="130"/>
      <c r="M5" s="130"/>
      <c r="N5" s="131"/>
      <c r="O5" s="107" t="s">
        <v>44</v>
      </c>
      <c r="P5" s="108"/>
      <c r="Q5" s="108"/>
      <c r="R5" s="107" t="s">
        <v>45</v>
      </c>
      <c r="S5" s="108"/>
      <c r="T5" s="108"/>
      <c r="U5" s="108"/>
      <c r="V5" s="108"/>
      <c r="W5" s="108"/>
      <c r="X5" s="91"/>
      <c r="Y5" s="93">
        <f>Z6*4+Z7*4+Z8*9</f>
        <v>0</v>
      </c>
      <c r="Z5" s="94"/>
      <c r="AA5" s="94"/>
      <c r="AB5" s="89" t="s">
        <v>19</v>
      </c>
      <c r="AC5" s="90"/>
      <c r="AD5" s="38" t="s">
        <v>20</v>
      </c>
    </row>
    <row r="6" spans="1:30" s="3" customFormat="1" ht="18" customHeight="1">
      <c r="A6" s="118"/>
      <c r="B6" s="113"/>
      <c r="C6" s="8" t="s">
        <v>46</v>
      </c>
      <c r="D6" s="9">
        <v>5</v>
      </c>
      <c r="E6" s="10" t="s">
        <v>15</v>
      </c>
      <c r="F6" s="11" t="s">
        <v>47</v>
      </c>
      <c r="G6" s="12">
        <v>1</v>
      </c>
      <c r="H6" s="10" t="s">
        <v>48</v>
      </c>
      <c r="I6" s="16" t="s">
        <v>7</v>
      </c>
      <c r="J6" s="25">
        <v>2.5</v>
      </c>
      <c r="K6" s="10">
        <v>18</v>
      </c>
      <c r="L6" s="15"/>
      <c r="M6" s="25"/>
      <c r="N6" s="18"/>
      <c r="O6" s="15" t="s">
        <v>49</v>
      </c>
      <c r="P6" s="7">
        <v>7</v>
      </c>
      <c r="Q6" s="10" t="s">
        <v>15</v>
      </c>
      <c r="R6" s="16" t="s">
        <v>50</v>
      </c>
      <c r="S6" s="7">
        <v>2.5</v>
      </c>
      <c r="T6" s="10" t="s">
        <v>15</v>
      </c>
      <c r="U6" s="15"/>
      <c r="V6" s="17"/>
      <c r="W6" s="10"/>
      <c r="X6" s="91"/>
      <c r="Y6" s="39" t="s">
        <v>21</v>
      </c>
      <c r="Z6" s="40">
        <f>AC6*15+AC9*5+AC10*15</f>
        <v>0</v>
      </c>
      <c r="AA6" s="41" t="s">
        <v>22</v>
      </c>
      <c r="AB6" s="42" t="s">
        <v>23</v>
      </c>
      <c r="AC6" s="40"/>
      <c r="AD6" s="43" t="s">
        <v>24</v>
      </c>
    </row>
    <row r="7" spans="1:30" s="3" customFormat="1" ht="18" customHeight="1">
      <c r="A7" s="118"/>
      <c r="B7" s="113"/>
      <c r="C7" s="16" t="s">
        <v>51</v>
      </c>
      <c r="D7" s="7">
        <v>2</v>
      </c>
      <c r="E7" s="10" t="s">
        <v>15</v>
      </c>
      <c r="F7" s="15" t="s">
        <v>52</v>
      </c>
      <c r="G7" s="37">
        <v>0.1</v>
      </c>
      <c r="H7" s="10" t="s">
        <v>15</v>
      </c>
      <c r="I7" s="16" t="s">
        <v>8</v>
      </c>
      <c r="J7" s="25">
        <v>0.5</v>
      </c>
      <c r="K7" s="10">
        <v>6</v>
      </c>
      <c r="L7" s="15"/>
      <c r="M7" s="7"/>
      <c r="N7" s="18"/>
      <c r="O7" s="15" t="s">
        <v>53</v>
      </c>
      <c r="P7" s="25">
        <v>0.1</v>
      </c>
      <c r="Q7" s="10" t="s">
        <v>12</v>
      </c>
      <c r="R7" s="16" t="s">
        <v>120</v>
      </c>
      <c r="S7" s="7">
        <v>0.5</v>
      </c>
      <c r="T7" s="10" t="s">
        <v>15</v>
      </c>
      <c r="U7" s="15"/>
      <c r="V7" s="17"/>
      <c r="W7" s="10"/>
      <c r="X7" s="91"/>
      <c r="Y7" s="44" t="s">
        <v>25</v>
      </c>
      <c r="Z7" s="45">
        <f>AC6*2+AC7*7+AC9*2</f>
        <v>0</v>
      </c>
      <c r="AA7" s="44" t="s">
        <v>22</v>
      </c>
      <c r="AB7" s="46" t="s">
        <v>26</v>
      </c>
      <c r="AC7" s="45"/>
      <c r="AD7" s="47">
        <v>2</v>
      </c>
    </row>
    <row r="8" spans="1:30" s="3" customFormat="1" ht="18" customHeight="1">
      <c r="A8" s="71" t="s">
        <v>2</v>
      </c>
      <c r="B8" s="113"/>
      <c r="C8" s="16" t="s">
        <v>54</v>
      </c>
      <c r="D8" s="7">
        <v>1</v>
      </c>
      <c r="E8" s="10" t="s">
        <v>15</v>
      </c>
      <c r="F8" s="15" t="s">
        <v>55</v>
      </c>
      <c r="G8" s="66">
        <v>0.05</v>
      </c>
      <c r="H8" s="10" t="s">
        <v>15</v>
      </c>
      <c r="I8" s="16" t="s">
        <v>9</v>
      </c>
      <c r="J8" s="25">
        <v>1</v>
      </c>
      <c r="K8" s="10">
        <v>8</v>
      </c>
      <c r="L8" s="15"/>
      <c r="M8" s="17"/>
      <c r="N8" s="18"/>
      <c r="O8" s="15" t="s">
        <v>56</v>
      </c>
      <c r="P8" s="7">
        <v>0.1</v>
      </c>
      <c r="Q8" s="10" t="s">
        <v>15</v>
      </c>
      <c r="R8" s="16" t="s">
        <v>57</v>
      </c>
      <c r="S8" s="7">
        <v>0.1</v>
      </c>
      <c r="T8" s="10" t="s">
        <v>15</v>
      </c>
      <c r="U8" s="15"/>
      <c r="V8" s="17"/>
      <c r="W8" s="10"/>
      <c r="X8" s="91"/>
      <c r="Y8" s="44" t="s">
        <v>27</v>
      </c>
      <c r="Z8" s="45">
        <f>AC7*5+AC8*5</f>
        <v>0</v>
      </c>
      <c r="AA8" s="44" t="s">
        <v>22</v>
      </c>
      <c r="AB8" s="42" t="s">
        <v>28</v>
      </c>
      <c r="AC8" s="45"/>
      <c r="AD8" s="48" t="s">
        <v>29</v>
      </c>
    </row>
    <row r="9" spans="1:30" s="3" customFormat="1" ht="18" customHeight="1">
      <c r="A9" s="73" t="s">
        <v>126</v>
      </c>
      <c r="B9" s="113"/>
      <c r="C9" s="16" t="s">
        <v>53</v>
      </c>
      <c r="D9" s="7">
        <v>0.1</v>
      </c>
      <c r="E9" s="10" t="s">
        <v>15</v>
      </c>
      <c r="F9" s="15"/>
      <c r="G9" s="17"/>
      <c r="H9" s="10"/>
      <c r="I9" s="16" t="s">
        <v>10</v>
      </c>
      <c r="J9" s="25">
        <v>2</v>
      </c>
      <c r="K9" s="10">
        <v>18</v>
      </c>
      <c r="L9" s="15"/>
      <c r="M9" s="17"/>
      <c r="N9" s="18"/>
      <c r="O9" s="15" t="s">
        <v>14</v>
      </c>
      <c r="P9" s="37">
        <v>0.1</v>
      </c>
      <c r="Q9" s="10" t="s">
        <v>15</v>
      </c>
      <c r="R9" s="16" t="s">
        <v>58</v>
      </c>
      <c r="S9" s="7">
        <v>0.1</v>
      </c>
      <c r="T9" s="10" t="s">
        <v>15</v>
      </c>
      <c r="U9" s="15"/>
      <c r="V9" s="17"/>
      <c r="W9" s="10"/>
      <c r="X9" s="91"/>
      <c r="Y9" s="44"/>
      <c r="Z9" s="49"/>
      <c r="AA9" s="44"/>
      <c r="AB9" s="42" t="s">
        <v>30</v>
      </c>
      <c r="AC9" s="45"/>
      <c r="AD9" s="47" t="s">
        <v>31</v>
      </c>
    </row>
    <row r="10" spans="1:30" s="3" customFormat="1" ht="18" customHeight="1">
      <c r="A10" s="72"/>
      <c r="B10" s="119"/>
      <c r="C10" s="16" t="s">
        <v>59</v>
      </c>
      <c r="D10" s="7">
        <v>0.1</v>
      </c>
      <c r="E10" s="19" t="s">
        <v>15</v>
      </c>
      <c r="F10" s="15"/>
      <c r="G10" s="17"/>
      <c r="H10" s="19"/>
      <c r="I10" s="20" t="s">
        <v>11</v>
      </c>
      <c r="J10" s="24">
        <v>0.5</v>
      </c>
      <c r="K10" s="19">
        <v>3</v>
      </c>
      <c r="L10" s="21"/>
      <c r="M10" s="22"/>
      <c r="N10" s="23"/>
      <c r="O10" s="21"/>
      <c r="P10" s="22"/>
      <c r="Q10" s="19"/>
      <c r="R10" s="20" t="s">
        <v>60</v>
      </c>
      <c r="S10" s="24">
        <v>0.5</v>
      </c>
      <c r="T10" s="19" t="s">
        <v>15</v>
      </c>
      <c r="U10" s="21"/>
      <c r="V10" s="22"/>
      <c r="W10" s="19"/>
      <c r="X10" s="98"/>
      <c r="Y10" s="50"/>
      <c r="Z10" s="50"/>
      <c r="AA10" s="50"/>
      <c r="AB10" s="51" t="s">
        <v>33</v>
      </c>
      <c r="AC10" s="52"/>
      <c r="AD10" s="53">
        <v>1</v>
      </c>
    </row>
    <row r="11" spans="1:30" s="3" customFormat="1" ht="18.75" customHeight="1">
      <c r="A11" s="99">
        <v>41940</v>
      </c>
      <c r="B11" s="101"/>
      <c r="C11" s="104" t="s">
        <v>61</v>
      </c>
      <c r="D11" s="105"/>
      <c r="E11" s="105"/>
      <c r="F11" s="105"/>
      <c r="G11" s="105"/>
      <c r="H11" s="106"/>
      <c r="I11" s="107" t="s">
        <v>62</v>
      </c>
      <c r="J11" s="108"/>
      <c r="K11" s="108"/>
      <c r="L11" s="108"/>
      <c r="M11" s="108"/>
      <c r="N11" s="108"/>
      <c r="O11" s="104" t="s">
        <v>16</v>
      </c>
      <c r="P11" s="105"/>
      <c r="Q11" s="105"/>
      <c r="R11" s="104" t="s">
        <v>63</v>
      </c>
      <c r="S11" s="105"/>
      <c r="T11" s="105"/>
      <c r="U11" s="105"/>
      <c r="V11" s="105"/>
      <c r="W11" s="105"/>
      <c r="X11" s="97" t="s">
        <v>32</v>
      </c>
      <c r="Y11" s="93">
        <f>Z12*4+Z13*4+Z14*9</f>
        <v>0</v>
      </c>
      <c r="Z11" s="94"/>
      <c r="AA11" s="94"/>
      <c r="AB11" s="89" t="s">
        <v>19</v>
      </c>
      <c r="AC11" s="90"/>
      <c r="AD11" s="38" t="s">
        <v>20</v>
      </c>
    </row>
    <row r="12" spans="1:30" s="3" customFormat="1" ht="18" customHeight="1">
      <c r="A12" s="118"/>
      <c r="B12" s="113"/>
      <c r="C12" s="16" t="s">
        <v>54</v>
      </c>
      <c r="D12" s="25">
        <v>1</v>
      </c>
      <c r="E12" s="10" t="s">
        <v>15</v>
      </c>
      <c r="F12" s="15" t="s">
        <v>64</v>
      </c>
      <c r="G12" s="17">
        <v>1</v>
      </c>
      <c r="H12" s="10" t="s">
        <v>48</v>
      </c>
      <c r="I12" s="16" t="s">
        <v>65</v>
      </c>
      <c r="J12" s="7">
        <v>5.5</v>
      </c>
      <c r="K12" s="10" t="s">
        <v>15</v>
      </c>
      <c r="L12" s="26"/>
      <c r="M12" s="26"/>
      <c r="N12" s="26"/>
      <c r="O12" s="16" t="s">
        <v>17</v>
      </c>
      <c r="P12" s="7">
        <v>6.5</v>
      </c>
      <c r="Q12" s="10" t="s">
        <v>15</v>
      </c>
      <c r="R12" s="16" t="s">
        <v>66</v>
      </c>
      <c r="S12" s="7">
        <v>2</v>
      </c>
      <c r="T12" s="10" t="s">
        <v>15</v>
      </c>
      <c r="U12" s="15"/>
      <c r="V12" s="17"/>
      <c r="W12" s="10"/>
      <c r="X12" s="91"/>
      <c r="Y12" s="39" t="s">
        <v>21</v>
      </c>
      <c r="Z12" s="40">
        <f>AC12*15+AC15*5+AC16*15</f>
        <v>0</v>
      </c>
      <c r="AA12" s="41" t="s">
        <v>22</v>
      </c>
      <c r="AB12" s="42" t="s">
        <v>23</v>
      </c>
      <c r="AC12" s="40"/>
      <c r="AD12" s="43" t="s">
        <v>24</v>
      </c>
    </row>
    <row r="13" spans="1:30" s="3" customFormat="1" ht="18" customHeight="1">
      <c r="A13" s="118"/>
      <c r="B13" s="113"/>
      <c r="C13" s="16" t="s">
        <v>67</v>
      </c>
      <c r="D13" s="25">
        <v>1</v>
      </c>
      <c r="E13" s="10" t="s">
        <v>15</v>
      </c>
      <c r="F13" s="15"/>
      <c r="G13" s="17"/>
      <c r="H13" s="10"/>
      <c r="I13" s="16" t="s">
        <v>68</v>
      </c>
      <c r="J13" s="7">
        <v>0.5</v>
      </c>
      <c r="K13" s="10" t="s">
        <v>15</v>
      </c>
      <c r="L13" s="26"/>
      <c r="M13" s="26"/>
      <c r="N13" s="26"/>
      <c r="O13" s="16" t="s">
        <v>53</v>
      </c>
      <c r="P13" s="25">
        <v>0.1</v>
      </c>
      <c r="Q13" s="10" t="s">
        <v>12</v>
      </c>
      <c r="R13" s="16" t="s">
        <v>69</v>
      </c>
      <c r="S13" s="7">
        <v>0.5</v>
      </c>
      <c r="T13" s="10" t="s">
        <v>15</v>
      </c>
      <c r="U13" s="15"/>
      <c r="V13" s="17"/>
      <c r="W13" s="10"/>
      <c r="X13" s="91"/>
      <c r="Y13" s="44" t="s">
        <v>25</v>
      </c>
      <c r="Z13" s="45">
        <f>AC12*2+AC13*7+AC15*2</f>
        <v>0</v>
      </c>
      <c r="AA13" s="44" t="s">
        <v>22</v>
      </c>
      <c r="AB13" s="46" t="s">
        <v>26</v>
      </c>
      <c r="AC13" s="45"/>
      <c r="AD13" s="47">
        <v>2</v>
      </c>
    </row>
    <row r="14" spans="1:30" s="3" customFormat="1" ht="18" customHeight="1">
      <c r="A14" s="123" t="s">
        <v>3</v>
      </c>
      <c r="B14" s="113"/>
      <c r="C14" s="16" t="s">
        <v>70</v>
      </c>
      <c r="D14" s="25">
        <v>1</v>
      </c>
      <c r="E14" s="10" t="s">
        <v>15</v>
      </c>
      <c r="F14" s="15"/>
      <c r="G14" s="17"/>
      <c r="H14" s="10"/>
      <c r="I14" s="16" t="s">
        <v>58</v>
      </c>
      <c r="J14" s="7">
        <v>0.5</v>
      </c>
      <c r="K14" s="10" t="s">
        <v>15</v>
      </c>
      <c r="L14" s="26"/>
      <c r="M14" s="26"/>
      <c r="N14" s="26"/>
      <c r="O14" s="16"/>
      <c r="P14" s="17"/>
      <c r="Q14" s="10"/>
      <c r="R14" s="16" t="s">
        <v>71</v>
      </c>
      <c r="S14" s="7">
        <v>0.5</v>
      </c>
      <c r="T14" s="10" t="s">
        <v>15</v>
      </c>
      <c r="U14" s="15"/>
      <c r="V14" s="17"/>
      <c r="W14" s="10"/>
      <c r="X14" s="91"/>
      <c r="Y14" s="44" t="s">
        <v>27</v>
      </c>
      <c r="Z14" s="45">
        <f>AC13*5+AC14*5</f>
        <v>0</v>
      </c>
      <c r="AA14" s="44" t="s">
        <v>22</v>
      </c>
      <c r="AB14" s="42" t="s">
        <v>28</v>
      </c>
      <c r="AC14" s="45"/>
      <c r="AD14" s="48" t="s">
        <v>29</v>
      </c>
    </row>
    <row r="15" spans="1:30" s="3" customFormat="1" ht="18" customHeight="1">
      <c r="A15" s="123"/>
      <c r="B15" s="113"/>
      <c r="C15" s="16" t="s">
        <v>72</v>
      </c>
      <c r="D15" s="25">
        <v>5</v>
      </c>
      <c r="E15" s="10" t="s">
        <v>15</v>
      </c>
      <c r="F15" s="15"/>
      <c r="G15" s="17"/>
      <c r="H15" s="10"/>
      <c r="I15" s="16" t="s">
        <v>73</v>
      </c>
      <c r="J15" s="7">
        <v>0.1</v>
      </c>
      <c r="K15" s="10" t="s">
        <v>15</v>
      </c>
      <c r="L15" s="26"/>
      <c r="M15" s="26"/>
      <c r="N15" s="26"/>
      <c r="O15" s="16"/>
      <c r="P15" s="17"/>
      <c r="Q15" s="10"/>
      <c r="R15" s="16" t="s">
        <v>57</v>
      </c>
      <c r="S15" s="7">
        <v>0.1</v>
      </c>
      <c r="T15" s="10" t="s">
        <v>15</v>
      </c>
      <c r="U15" s="15"/>
      <c r="V15" s="17"/>
      <c r="W15" s="10"/>
      <c r="X15" s="91"/>
      <c r="Y15" s="44"/>
      <c r="Z15" s="49"/>
      <c r="AA15" s="44"/>
      <c r="AB15" s="42" t="s">
        <v>30</v>
      </c>
      <c r="AC15" s="45"/>
      <c r="AD15" s="47" t="s">
        <v>31</v>
      </c>
    </row>
    <row r="16" spans="1:30" s="3" customFormat="1" ht="18" customHeight="1">
      <c r="A16" s="124"/>
      <c r="B16" s="119"/>
      <c r="C16" s="20" t="s">
        <v>74</v>
      </c>
      <c r="D16" s="25">
        <v>1</v>
      </c>
      <c r="E16" s="19" t="s">
        <v>121</v>
      </c>
      <c r="F16" s="21"/>
      <c r="G16" s="22"/>
      <c r="H16" s="19"/>
      <c r="I16" s="16" t="s">
        <v>53</v>
      </c>
      <c r="J16" s="7">
        <v>0.1</v>
      </c>
      <c r="K16" s="19" t="s">
        <v>15</v>
      </c>
      <c r="L16" s="15"/>
      <c r="M16" s="17"/>
      <c r="N16" s="10"/>
      <c r="O16" s="20"/>
      <c r="P16" s="22"/>
      <c r="Q16" s="19"/>
      <c r="R16" s="20" t="s">
        <v>60</v>
      </c>
      <c r="S16" s="7">
        <v>0.5</v>
      </c>
      <c r="T16" s="19" t="s">
        <v>15</v>
      </c>
      <c r="U16" s="21"/>
      <c r="V16" s="22"/>
      <c r="W16" s="19"/>
      <c r="X16" s="98"/>
      <c r="Y16" s="50"/>
      <c r="Z16" s="50"/>
      <c r="AA16" s="50"/>
      <c r="AB16" s="51" t="s">
        <v>33</v>
      </c>
      <c r="AC16" s="52"/>
      <c r="AD16" s="53">
        <v>1</v>
      </c>
    </row>
    <row r="17" spans="1:30" s="3" customFormat="1" ht="18" customHeight="1">
      <c r="A17" s="99">
        <v>41941</v>
      </c>
      <c r="B17" s="101"/>
      <c r="C17" s="104" t="s">
        <v>75</v>
      </c>
      <c r="D17" s="105"/>
      <c r="E17" s="105"/>
      <c r="F17" s="105"/>
      <c r="G17" s="105"/>
      <c r="H17" s="106"/>
      <c r="I17" s="104" t="s">
        <v>76</v>
      </c>
      <c r="J17" s="105"/>
      <c r="K17" s="105"/>
      <c r="L17" s="105"/>
      <c r="M17" s="105"/>
      <c r="N17" s="106"/>
      <c r="O17" s="104"/>
      <c r="P17" s="105"/>
      <c r="Q17" s="105"/>
      <c r="R17" s="104"/>
      <c r="S17" s="105"/>
      <c r="T17" s="105"/>
      <c r="U17" s="105"/>
      <c r="V17" s="105"/>
      <c r="W17" s="105"/>
      <c r="X17" s="97"/>
      <c r="Y17" s="93">
        <f>Z18*4+Z19*4+Z20*9</f>
        <v>0</v>
      </c>
      <c r="Z17" s="94"/>
      <c r="AA17" s="94"/>
      <c r="AB17" s="89" t="s">
        <v>19</v>
      </c>
      <c r="AC17" s="90"/>
      <c r="AD17" s="38" t="s">
        <v>20</v>
      </c>
    </row>
    <row r="18" spans="1:30" s="3" customFormat="1" ht="18" customHeight="1">
      <c r="A18" s="109"/>
      <c r="B18" s="113"/>
      <c r="C18" s="16" t="s">
        <v>118</v>
      </c>
      <c r="D18" s="77">
        <v>81</v>
      </c>
      <c r="E18" s="10" t="s">
        <v>77</v>
      </c>
      <c r="F18" s="15"/>
      <c r="G18" s="26"/>
      <c r="H18" s="18"/>
      <c r="I18" s="15" t="s">
        <v>78</v>
      </c>
      <c r="J18" s="7">
        <v>3</v>
      </c>
      <c r="K18" s="10" t="s">
        <v>15</v>
      </c>
      <c r="L18" s="15" t="s">
        <v>79</v>
      </c>
      <c r="M18" s="37">
        <v>0.1</v>
      </c>
      <c r="N18" s="10" t="s">
        <v>15</v>
      </c>
      <c r="O18" s="16"/>
      <c r="P18" s="26"/>
      <c r="Q18" s="10"/>
      <c r="R18" s="8"/>
      <c r="S18" s="9"/>
      <c r="T18" s="10"/>
      <c r="U18" s="11"/>
      <c r="V18" s="13"/>
      <c r="W18" s="14"/>
      <c r="X18" s="91"/>
      <c r="Y18" s="39" t="s">
        <v>21</v>
      </c>
      <c r="Z18" s="40">
        <f>AC18*15+AC21*5+AC22*15</f>
        <v>0</v>
      </c>
      <c r="AA18" s="41" t="s">
        <v>22</v>
      </c>
      <c r="AB18" s="42" t="s">
        <v>23</v>
      </c>
      <c r="AC18" s="40"/>
      <c r="AD18" s="43" t="s">
        <v>24</v>
      </c>
    </row>
    <row r="19" spans="1:30" s="3" customFormat="1" ht="18" customHeight="1">
      <c r="A19" s="109"/>
      <c r="B19" s="113"/>
      <c r="C19" s="68" t="s">
        <v>124</v>
      </c>
      <c r="D19" s="69">
        <v>1</v>
      </c>
      <c r="E19" s="70" t="s">
        <v>123</v>
      </c>
      <c r="F19" s="15" t="s">
        <v>80</v>
      </c>
      <c r="G19" s="78">
        <v>81</v>
      </c>
      <c r="H19" s="18" t="s">
        <v>81</v>
      </c>
      <c r="I19" s="15" t="s">
        <v>82</v>
      </c>
      <c r="J19" s="25">
        <v>2</v>
      </c>
      <c r="K19" s="10" t="s">
        <v>15</v>
      </c>
      <c r="L19" s="15" t="s">
        <v>83</v>
      </c>
      <c r="M19" s="17">
        <v>1</v>
      </c>
      <c r="N19" s="10" t="s">
        <v>81</v>
      </c>
      <c r="O19" s="16"/>
      <c r="P19" s="26"/>
      <c r="Q19" s="10"/>
      <c r="R19" s="16"/>
      <c r="S19" s="25"/>
      <c r="T19" s="10"/>
      <c r="U19" s="15"/>
      <c r="V19" s="17"/>
      <c r="W19" s="18"/>
      <c r="X19" s="91"/>
      <c r="Y19" s="44" t="s">
        <v>25</v>
      </c>
      <c r="Z19" s="45">
        <f>AC18*2+AC19*7+AC21*2</f>
        <v>0</v>
      </c>
      <c r="AA19" s="44" t="s">
        <v>22</v>
      </c>
      <c r="AB19" s="46" t="s">
        <v>26</v>
      </c>
      <c r="AC19" s="45"/>
      <c r="AD19" s="47">
        <v>2</v>
      </c>
    </row>
    <row r="20" spans="1:30" s="3" customFormat="1" ht="18" customHeight="1">
      <c r="A20" s="116" t="s">
        <v>4</v>
      </c>
      <c r="B20" s="113"/>
      <c r="C20" s="15" t="s">
        <v>56</v>
      </c>
      <c r="D20" s="25">
        <v>0.5</v>
      </c>
      <c r="E20" s="10" t="s">
        <v>15</v>
      </c>
      <c r="F20" s="110" t="s">
        <v>84</v>
      </c>
      <c r="G20" s="111"/>
      <c r="H20" s="112"/>
      <c r="I20" s="15" t="s">
        <v>85</v>
      </c>
      <c r="J20" s="25">
        <v>1</v>
      </c>
      <c r="K20" s="10" t="s">
        <v>15</v>
      </c>
      <c r="L20" s="15" t="s">
        <v>86</v>
      </c>
      <c r="M20" s="37">
        <v>0.3</v>
      </c>
      <c r="N20" s="10" t="s">
        <v>15</v>
      </c>
      <c r="O20" s="16"/>
      <c r="P20" s="17"/>
      <c r="Q20" s="10"/>
      <c r="R20" s="114" t="s">
        <v>125</v>
      </c>
      <c r="S20" s="115"/>
      <c r="T20" s="115"/>
      <c r="U20" s="115"/>
      <c r="V20" s="17"/>
      <c r="W20" s="18"/>
      <c r="X20" s="91"/>
      <c r="Y20" s="44" t="s">
        <v>27</v>
      </c>
      <c r="Z20" s="45">
        <f>AC19*5+AC20*5</f>
        <v>0</v>
      </c>
      <c r="AA20" s="44" t="s">
        <v>22</v>
      </c>
      <c r="AB20" s="42" t="s">
        <v>28</v>
      </c>
      <c r="AC20" s="45"/>
      <c r="AD20" s="48" t="s">
        <v>29</v>
      </c>
    </row>
    <row r="21" spans="1:30" s="3" customFormat="1" ht="18" customHeight="1">
      <c r="A21" s="116"/>
      <c r="B21" s="113"/>
      <c r="C21" s="16" t="s">
        <v>34</v>
      </c>
      <c r="D21" s="25">
        <v>2</v>
      </c>
      <c r="E21" s="10" t="s">
        <v>15</v>
      </c>
      <c r="F21" s="15"/>
      <c r="G21" s="26"/>
      <c r="H21" s="18"/>
      <c r="I21" s="15" t="s">
        <v>87</v>
      </c>
      <c r="J21" s="25">
        <v>1</v>
      </c>
      <c r="K21" s="10" t="s">
        <v>15</v>
      </c>
      <c r="L21" s="15"/>
      <c r="M21" s="17"/>
      <c r="N21" s="10"/>
      <c r="O21" s="16"/>
      <c r="P21" s="17"/>
      <c r="Q21" s="10"/>
      <c r="R21" s="27"/>
      <c r="S21" s="7"/>
      <c r="T21" s="10"/>
      <c r="U21" s="15"/>
      <c r="V21" s="17"/>
      <c r="W21" s="18"/>
      <c r="X21" s="91"/>
      <c r="Y21" s="44"/>
      <c r="Z21" s="49"/>
      <c r="AA21" s="44"/>
      <c r="AB21" s="42" t="s">
        <v>30</v>
      </c>
      <c r="AC21" s="45"/>
      <c r="AD21" s="47" t="s">
        <v>31</v>
      </c>
    </row>
    <row r="22" spans="1:30" s="3" customFormat="1" ht="18" customHeight="1">
      <c r="A22" s="116"/>
      <c r="B22" s="113"/>
      <c r="C22" s="20" t="s">
        <v>88</v>
      </c>
      <c r="D22" s="24">
        <v>1.5</v>
      </c>
      <c r="E22" s="19" t="s">
        <v>15</v>
      </c>
      <c r="F22" s="21"/>
      <c r="G22" s="28"/>
      <c r="H22" s="23"/>
      <c r="I22" s="15" t="s">
        <v>89</v>
      </c>
      <c r="J22" s="25">
        <v>0.1</v>
      </c>
      <c r="K22" s="19" t="s">
        <v>15</v>
      </c>
      <c r="L22" s="15"/>
      <c r="M22" s="17"/>
      <c r="N22" s="19"/>
      <c r="O22" s="16"/>
      <c r="P22" s="17"/>
      <c r="Q22" s="10"/>
      <c r="R22" s="20"/>
      <c r="S22" s="24"/>
      <c r="T22" s="19"/>
      <c r="U22" s="21"/>
      <c r="V22" s="22"/>
      <c r="W22" s="23"/>
      <c r="X22" s="91"/>
      <c r="Y22" s="50"/>
      <c r="Z22" s="50"/>
      <c r="AA22" s="50"/>
      <c r="AB22" s="51" t="s">
        <v>33</v>
      </c>
      <c r="AC22" s="52"/>
      <c r="AD22" s="53">
        <v>1</v>
      </c>
    </row>
    <row r="23" spans="1:30" s="3" customFormat="1" ht="18" customHeight="1">
      <c r="A23" s="99">
        <v>41942</v>
      </c>
      <c r="B23" s="95"/>
      <c r="C23" s="107" t="s">
        <v>90</v>
      </c>
      <c r="D23" s="108"/>
      <c r="E23" s="108"/>
      <c r="F23" s="108"/>
      <c r="G23" s="108"/>
      <c r="H23" s="108"/>
      <c r="I23" s="104" t="s">
        <v>91</v>
      </c>
      <c r="J23" s="105"/>
      <c r="K23" s="105"/>
      <c r="L23" s="105"/>
      <c r="M23" s="105"/>
      <c r="N23" s="105"/>
      <c r="O23" s="104" t="s">
        <v>92</v>
      </c>
      <c r="P23" s="105"/>
      <c r="Q23" s="105"/>
      <c r="R23" s="104" t="s">
        <v>93</v>
      </c>
      <c r="S23" s="105"/>
      <c r="T23" s="105"/>
      <c r="U23" s="105"/>
      <c r="V23" s="105"/>
      <c r="W23" s="106"/>
      <c r="X23" s="97" t="s">
        <v>32</v>
      </c>
      <c r="Y23" s="93">
        <f>Z24*4+Z25*4+Z26*9</f>
        <v>0</v>
      </c>
      <c r="Z23" s="94"/>
      <c r="AA23" s="94"/>
      <c r="AB23" s="89" t="s">
        <v>19</v>
      </c>
      <c r="AC23" s="90"/>
      <c r="AD23" s="38" t="s">
        <v>20</v>
      </c>
    </row>
    <row r="24" spans="1:30" s="3" customFormat="1" ht="18" customHeight="1">
      <c r="A24" s="117"/>
      <c r="B24" s="96"/>
      <c r="C24" s="8" t="s">
        <v>119</v>
      </c>
      <c r="D24" s="13">
        <v>6</v>
      </c>
      <c r="E24" s="10" t="s">
        <v>15</v>
      </c>
      <c r="F24" s="11"/>
      <c r="G24" s="12"/>
      <c r="H24" s="14"/>
      <c r="I24" s="8" t="s">
        <v>56</v>
      </c>
      <c r="J24" s="9">
        <v>3</v>
      </c>
      <c r="K24" s="10" t="s">
        <v>15</v>
      </c>
      <c r="L24" s="11"/>
      <c r="M24" s="12"/>
      <c r="N24" s="14"/>
      <c r="O24" s="16" t="s">
        <v>50</v>
      </c>
      <c r="P24" s="7">
        <v>6.5</v>
      </c>
      <c r="Q24" s="10" t="s">
        <v>15</v>
      </c>
      <c r="R24" s="16" t="s">
        <v>94</v>
      </c>
      <c r="S24" s="9">
        <v>1</v>
      </c>
      <c r="T24" s="10" t="s">
        <v>15</v>
      </c>
      <c r="U24" s="15"/>
      <c r="V24" s="17"/>
      <c r="W24" s="18"/>
      <c r="X24" s="91"/>
      <c r="Y24" s="39" t="s">
        <v>21</v>
      </c>
      <c r="Z24" s="40">
        <f>AC24*15+AC27*5+AC28*15</f>
        <v>0</v>
      </c>
      <c r="AA24" s="62" t="s">
        <v>22</v>
      </c>
      <c r="AB24" s="42" t="s">
        <v>23</v>
      </c>
      <c r="AC24" s="40"/>
      <c r="AD24" s="43" t="s">
        <v>24</v>
      </c>
    </row>
    <row r="25" spans="1:30" s="3" customFormat="1" ht="18" customHeight="1">
      <c r="A25" s="117"/>
      <c r="B25" s="96"/>
      <c r="C25" s="16" t="s">
        <v>95</v>
      </c>
      <c r="D25" s="7">
        <v>1</v>
      </c>
      <c r="E25" s="10" t="s">
        <v>15</v>
      </c>
      <c r="F25" s="15"/>
      <c r="G25" s="17"/>
      <c r="H25" s="18"/>
      <c r="I25" s="16" t="s">
        <v>96</v>
      </c>
      <c r="J25" s="7">
        <v>2.5</v>
      </c>
      <c r="K25" s="10" t="s">
        <v>15</v>
      </c>
      <c r="L25" s="15"/>
      <c r="M25" s="17"/>
      <c r="N25" s="18"/>
      <c r="O25" s="16" t="s">
        <v>58</v>
      </c>
      <c r="P25" s="7">
        <v>0.1</v>
      </c>
      <c r="Q25" s="10" t="s">
        <v>15</v>
      </c>
      <c r="R25" s="16" t="s">
        <v>97</v>
      </c>
      <c r="S25" s="7">
        <v>0.5</v>
      </c>
      <c r="T25" s="10" t="s">
        <v>15</v>
      </c>
      <c r="U25" s="15"/>
      <c r="V25" s="17"/>
      <c r="W25" s="18"/>
      <c r="X25" s="91"/>
      <c r="Y25" s="44" t="s">
        <v>25</v>
      </c>
      <c r="Z25" s="45">
        <f>AC24*2+AC25*7+AC27*2</f>
        <v>0</v>
      </c>
      <c r="AA25" s="63" t="s">
        <v>22</v>
      </c>
      <c r="AB25" s="46" t="s">
        <v>26</v>
      </c>
      <c r="AC25" s="45"/>
      <c r="AD25" s="47">
        <v>2</v>
      </c>
    </row>
    <row r="26" spans="1:30" s="3" customFormat="1" ht="18" customHeight="1">
      <c r="A26" s="75" t="s">
        <v>5</v>
      </c>
      <c r="B26" s="96"/>
      <c r="C26" s="16" t="s">
        <v>73</v>
      </c>
      <c r="D26" s="7">
        <v>0.1</v>
      </c>
      <c r="E26" s="10" t="s">
        <v>15</v>
      </c>
      <c r="F26" s="15"/>
      <c r="G26" s="17"/>
      <c r="H26" s="18"/>
      <c r="I26" s="16" t="s">
        <v>53</v>
      </c>
      <c r="J26" s="7">
        <v>0.1</v>
      </c>
      <c r="K26" s="10" t="s">
        <v>15</v>
      </c>
      <c r="L26" s="15"/>
      <c r="M26" s="17"/>
      <c r="N26" s="18"/>
      <c r="O26" s="16" t="s">
        <v>14</v>
      </c>
      <c r="P26" s="7">
        <v>0.1</v>
      </c>
      <c r="Q26" s="10" t="s">
        <v>15</v>
      </c>
      <c r="R26" s="16" t="s">
        <v>98</v>
      </c>
      <c r="S26" s="7">
        <v>1.5</v>
      </c>
      <c r="T26" s="10" t="s">
        <v>15</v>
      </c>
      <c r="U26" s="15"/>
      <c r="V26" s="17"/>
      <c r="W26" s="18"/>
      <c r="X26" s="91"/>
      <c r="Y26" s="44" t="s">
        <v>27</v>
      </c>
      <c r="Z26" s="45">
        <f>AC25*5+AC26*5</f>
        <v>0</v>
      </c>
      <c r="AA26" s="63" t="s">
        <v>22</v>
      </c>
      <c r="AB26" s="42" t="s">
        <v>28</v>
      </c>
      <c r="AC26" s="45"/>
      <c r="AD26" s="48" t="s">
        <v>29</v>
      </c>
    </row>
    <row r="27" spans="1:30" s="3" customFormat="1" ht="18" customHeight="1">
      <c r="A27" s="73" t="s">
        <v>126</v>
      </c>
      <c r="B27" s="96"/>
      <c r="C27" s="16" t="s">
        <v>99</v>
      </c>
      <c r="D27" s="7">
        <v>1</v>
      </c>
      <c r="E27" s="10" t="s">
        <v>48</v>
      </c>
      <c r="F27" s="15"/>
      <c r="G27" s="17"/>
      <c r="H27" s="18"/>
      <c r="I27" s="27" t="s">
        <v>34</v>
      </c>
      <c r="J27" s="7">
        <v>1</v>
      </c>
      <c r="K27" s="10" t="s">
        <v>15</v>
      </c>
      <c r="L27" s="15"/>
      <c r="M27" s="17"/>
      <c r="N27" s="18"/>
      <c r="O27" s="16" t="s">
        <v>100</v>
      </c>
      <c r="P27" s="37">
        <v>0.1</v>
      </c>
      <c r="Q27" s="10" t="s">
        <v>15</v>
      </c>
      <c r="R27" s="16" t="s">
        <v>60</v>
      </c>
      <c r="S27" s="7">
        <v>0.5</v>
      </c>
      <c r="T27" s="10" t="s">
        <v>15</v>
      </c>
      <c r="U27" s="15"/>
      <c r="V27" s="17"/>
      <c r="W27" s="18"/>
      <c r="X27" s="91"/>
      <c r="Y27" s="44"/>
      <c r="Z27" s="49"/>
      <c r="AA27" s="63"/>
      <c r="AB27" s="42" t="s">
        <v>30</v>
      </c>
      <c r="AC27" s="45"/>
      <c r="AD27" s="47" t="s">
        <v>31</v>
      </c>
    </row>
    <row r="28" spans="1:30" s="3" customFormat="1" ht="18" customHeight="1">
      <c r="A28" s="76"/>
      <c r="B28" s="96"/>
      <c r="C28" s="27" t="s">
        <v>101</v>
      </c>
      <c r="D28" s="7">
        <v>2</v>
      </c>
      <c r="E28" s="10" t="s">
        <v>15</v>
      </c>
      <c r="F28" s="15"/>
      <c r="G28" s="17"/>
      <c r="H28" s="18"/>
      <c r="I28" s="27"/>
      <c r="J28" s="7"/>
      <c r="K28" s="10"/>
      <c r="L28" s="15"/>
      <c r="M28" s="17"/>
      <c r="N28" s="18"/>
      <c r="O28" s="16"/>
      <c r="P28" s="17"/>
      <c r="Q28" s="18"/>
      <c r="R28" s="20" t="s">
        <v>102</v>
      </c>
      <c r="S28" s="58">
        <v>0.1</v>
      </c>
      <c r="T28" s="19" t="s">
        <v>15</v>
      </c>
      <c r="U28" s="21"/>
      <c r="V28" s="22"/>
      <c r="W28" s="23"/>
      <c r="X28" s="98"/>
      <c r="Y28" s="64"/>
      <c r="Z28" s="50"/>
      <c r="AA28" s="65"/>
      <c r="AB28" s="42" t="s">
        <v>33</v>
      </c>
      <c r="AC28" s="45"/>
      <c r="AD28" s="48">
        <v>1</v>
      </c>
    </row>
    <row r="29" spans="1:30" s="3" customFormat="1" ht="18" customHeight="1">
      <c r="A29" s="99">
        <v>41943</v>
      </c>
      <c r="B29" s="101"/>
      <c r="C29" s="104" t="s">
        <v>103</v>
      </c>
      <c r="D29" s="105"/>
      <c r="E29" s="105"/>
      <c r="F29" s="105"/>
      <c r="G29" s="105"/>
      <c r="H29" s="105"/>
      <c r="I29" s="104" t="s">
        <v>104</v>
      </c>
      <c r="J29" s="105"/>
      <c r="K29" s="105"/>
      <c r="L29" s="105"/>
      <c r="M29" s="105"/>
      <c r="N29" s="106"/>
      <c r="O29" s="104" t="s">
        <v>13</v>
      </c>
      <c r="P29" s="105"/>
      <c r="Q29" s="105"/>
      <c r="R29" s="107" t="s">
        <v>105</v>
      </c>
      <c r="S29" s="108"/>
      <c r="T29" s="108"/>
      <c r="U29" s="108"/>
      <c r="V29" s="108"/>
      <c r="W29" s="108"/>
      <c r="X29" s="91"/>
      <c r="Y29" s="87">
        <f>Z30*4+Z31*4+Z32*9</f>
        <v>0</v>
      </c>
      <c r="Z29" s="88"/>
      <c r="AA29" s="88"/>
      <c r="AB29" s="89" t="s">
        <v>19</v>
      </c>
      <c r="AC29" s="90"/>
      <c r="AD29" s="38" t="s">
        <v>20</v>
      </c>
    </row>
    <row r="30" spans="1:30" s="3" customFormat="1" ht="18" customHeight="1">
      <c r="A30" s="100"/>
      <c r="B30" s="102"/>
      <c r="C30" s="16" t="s">
        <v>102</v>
      </c>
      <c r="D30" s="13">
        <v>0.1</v>
      </c>
      <c r="E30" s="10" t="s">
        <v>15</v>
      </c>
      <c r="F30" s="11" t="s">
        <v>55</v>
      </c>
      <c r="G30" s="29">
        <v>0.05</v>
      </c>
      <c r="H30" s="14" t="s">
        <v>15</v>
      </c>
      <c r="I30" s="16" t="s">
        <v>106</v>
      </c>
      <c r="J30" s="9">
        <v>0.5</v>
      </c>
      <c r="K30" s="10" t="s">
        <v>15</v>
      </c>
      <c r="L30" s="15" t="s">
        <v>73</v>
      </c>
      <c r="M30" s="9">
        <v>0.1</v>
      </c>
      <c r="N30" s="18" t="s">
        <v>15</v>
      </c>
      <c r="O30" s="15" t="s">
        <v>107</v>
      </c>
      <c r="P30" s="7">
        <v>6.5</v>
      </c>
      <c r="Q30" s="10" t="s">
        <v>15</v>
      </c>
      <c r="R30" s="16" t="s">
        <v>50</v>
      </c>
      <c r="S30" s="7">
        <v>2</v>
      </c>
      <c r="T30" s="10" t="s">
        <v>15</v>
      </c>
      <c r="U30" s="11" t="s">
        <v>108</v>
      </c>
      <c r="V30" s="9">
        <v>1</v>
      </c>
      <c r="W30" s="14" t="s">
        <v>121</v>
      </c>
      <c r="X30" s="91"/>
      <c r="Y30" s="39" t="s">
        <v>21</v>
      </c>
      <c r="Z30" s="40">
        <f>AC30*15+AC33*5+AC34*15</f>
        <v>0</v>
      </c>
      <c r="AA30" s="41" t="s">
        <v>22</v>
      </c>
      <c r="AB30" s="42" t="s">
        <v>23</v>
      </c>
      <c r="AC30" s="40"/>
      <c r="AD30" s="43" t="s">
        <v>24</v>
      </c>
    </row>
    <row r="31" spans="1:30" s="3" customFormat="1" ht="18" customHeight="1">
      <c r="A31" s="100"/>
      <c r="B31" s="102"/>
      <c r="C31" s="16" t="s">
        <v>109</v>
      </c>
      <c r="D31" s="25">
        <v>1</v>
      </c>
      <c r="E31" s="10" t="s">
        <v>15</v>
      </c>
      <c r="F31" s="15"/>
      <c r="G31" s="26"/>
      <c r="H31" s="10"/>
      <c r="I31" s="16" t="s">
        <v>110</v>
      </c>
      <c r="J31" s="7">
        <v>1</v>
      </c>
      <c r="K31" s="10" t="s">
        <v>15</v>
      </c>
      <c r="L31" s="15" t="s">
        <v>50</v>
      </c>
      <c r="M31" s="7">
        <v>2.5</v>
      </c>
      <c r="N31" s="18" t="s">
        <v>15</v>
      </c>
      <c r="O31" s="15" t="s">
        <v>53</v>
      </c>
      <c r="P31" s="25">
        <v>0.1</v>
      </c>
      <c r="Q31" s="10" t="s">
        <v>12</v>
      </c>
      <c r="R31" s="16" t="s">
        <v>111</v>
      </c>
      <c r="S31" s="7">
        <v>0.5</v>
      </c>
      <c r="T31" s="10" t="s">
        <v>15</v>
      </c>
      <c r="U31" s="15"/>
      <c r="V31" s="25"/>
      <c r="W31" s="10"/>
      <c r="X31" s="91"/>
      <c r="Y31" s="44" t="s">
        <v>25</v>
      </c>
      <c r="Z31" s="45">
        <f>AC30*2+AC31*7+AC33*2</f>
        <v>0</v>
      </c>
      <c r="AA31" s="44" t="s">
        <v>22</v>
      </c>
      <c r="AB31" s="46" t="s">
        <v>26</v>
      </c>
      <c r="AC31" s="45"/>
      <c r="AD31" s="47">
        <v>2</v>
      </c>
    </row>
    <row r="32" spans="1:30" s="3" customFormat="1" ht="18" customHeight="1">
      <c r="A32" s="74" t="s">
        <v>6</v>
      </c>
      <c r="B32" s="102"/>
      <c r="C32" s="16" t="s">
        <v>112</v>
      </c>
      <c r="D32" s="25">
        <v>1</v>
      </c>
      <c r="E32" s="10" t="s">
        <v>15</v>
      </c>
      <c r="F32" s="15"/>
      <c r="G32" s="26"/>
      <c r="H32" s="10"/>
      <c r="I32" s="16" t="s">
        <v>113</v>
      </c>
      <c r="J32" s="7">
        <v>0.5</v>
      </c>
      <c r="K32" s="10" t="s">
        <v>15</v>
      </c>
      <c r="L32" s="15" t="s">
        <v>58</v>
      </c>
      <c r="M32" s="7">
        <v>0.5</v>
      </c>
      <c r="N32" s="18" t="s">
        <v>15</v>
      </c>
      <c r="O32" s="15"/>
      <c r="P32" s="17"/>
      <c r="Q32" s="10"/>
      <c r="R32" s="16" t="s">
        <v>60</v>
      </c>
      <c r="S32" s="7">
        <v>0.5</v>
      </c>
      <c r="T32" s="10" t="s">
        <v>15</v>
      </c>
      <c r="U32" s="15"/>
      <c r="V32" s="17"/>
      <c r="W32" s="10"/>
      <c r="X32" s="91"/>
      <c r="Y32" s="44" t="s">
        <v>27</v>
      </c>
      <c r="Z32" s="45">
        <f>AC31*5+AC32*5</f>
        <v>0</v>
      </c>
      <c r="AA32" s="44" t="s">
        <v>22</v>
      </c>
      <c r="AB32" s="42" t="s">
        <v>28</v>
      </c>
      <c r="AC32" s="45"/>
      <c r="AD32" s="48" t="s">
        <v>29</v>
      </c>
    </row>
    <row r="33" spans="1:30" s="3" customFormat="1" ht="18" customHeight="1">
      <c r="A33" s="73" t="s">
        <v>126</v>
      </c>
      <c r="B33" s="102"/>
      <c r="C33" s="16" t="s">
        <v>114</v>
      </c>
      <c r="D33" s="25">
        <v>2</v>
      </c>
      <c r="E33" s="10" t="s">
        <v>15</v>
      </c>
      <c r="F33" s="15"/>
      <c r="G33" s="26"/>
      <c r="H33" s="10"/>
      <c r="I33" s="16" t="s">
        <v>115</v>
      </c>
      <c r="J33" s="7">
        <v>0.5</v>
      </c>
      <c r="K33" s="10" t="s">
        <v>15</v>
      </c>
      <c r="L33" s="15"/>
      <c r="M33" s="17"/>
      <c r="N33" s="18"/>
      <c r="O33" s="15"/>
      <c r="P33" s="17"/>
      <c r="Q33" s="10"/>
      <c r="R33" s="16" t="s">
        <v>116</v>
      </c>
      <c r="S33" s="7">
        <v>1</v>
      </c>
      <c r="T33" s="10" t="s">
        <v>81</v>
      </c>
      <c r="U33" s="15"/>
      <c r="V33" s="17"/>
      <c r="W33" s="10"/>
      <c r="X33" s="91"/>
      <c r="Y33" s="44"/>
      <c r="Z33" s="49"/>
      <c r="AA33" s="44"/>
      <c r="AB33" s="42" t="s">
        <v>30</v>
      </c>
      <c r="AC33" s="45"/>
      <c r="AD33" s="47" t="s">
        <v>31</v>
      </c>
    </row>
    <row r="34" spans="1:30" ht="18" thickBot="1">
      <c r="A34" s="67"/>
      <c r="B34" s="103"/>
      <c r="C34" s="30" t="s">
        <v>117</v>
      </c>
      <c r="D34" s="31">
        <v>1</v>
      </c>
      <c r="E34" s="32" t="s">
        <v>15</v>
      </c>
      <c r="F34" s="2"/>
      <c r="G34" s="33"/>
      <c r="H34" s="32"/>
      <c r="I34" s="30" t="s">
        <v>96</v>
      </c>
      <c r="J34" s="34">
        <v>1</v>
      </c>
      <c r="K34" s="32" t="s">
        <v>15</v>
      </c>
      <c r="L34" s="2"/>
      <c r="M34" s="35"/>
      <c r="N34" s="36"/>
      <c r="O34" s="30"/>
      <c r="P34" s="35"/>
      <c r="Q34" s="36"/>
      <c r="R34" s="30" t="s">
        <v>69</v>
      </c>
      <c r="S34" s="34">
        <v>1</v>
      </c>
      <c r="T34" s="32" t="s">
        <v>15</v>
      </c>
      <c r="U34" s="2"/>
      <c r="V34" s="35"/>
      <c r="W34" s="32"/>
      <c r="X34" s="92"/>
      <c r="Y34" s="50"/>
      <c r="Z34" s="50"/>
      <c r="AA34" s="50"/>
      <c r="AB34" s="51" t="s">
        <v>33</v>
      </c>
      <c r="AC34" s="52"/>
      <c r="AD34" s="53">
        <v>1</v>
      </c>
    </row>
    <row r="35" spans="19:30" ht="17.25">
      <c r="S35" s="7"/>
      <c r="Y35" s="55"/>
      <c r="Z35" s="54"/>
      <c r="AA35" s="55"/>
      <c r="AB35" s="56"/>
      <c r="AC35" s="56"/>
      <c r="AD35" s="56"/>
    </row>
    <row r="36" ht="16.5">
      <c r="S36" s="61"/>
    </row>
  </sheetData>
  <sheetProtection/>
  <mergeCells count="59">
    <mergeCell ref="X5:X10"/>
    <mergeCell ref="I11:N11"/>
    <mergeCell ref="R11:W11"/>
    <mergeCell ref="A1:AD1"/>
    <mergeCell ref="A2:AD2"/>
    <mergeCell ref="A3:A4"/>
    <mergeCell ref="B3:B4"/>
    <mergeCell ref="C3:H3"/>
    <mergeCell ref="O3:Q3"/>
    <mergeCell ref="R3:W3"/>
    <mergeCell ref="X3:X4"/>
    <mergeCell ref="I3:N3"/>
    <mergeCell ref="A14:A16"/>
    <mergeCell ref="Y3:AD4"/>
    <mergeCell ref="A5:A7"/>
    <mergeCell ref="B5:B10"/>
    <mergeCell ref="C5:H5"/>
    <mergeCell ref="I5:N5"/>
    <mergeCell ref="O5:Q5"/>
    <mergeCell ref="O11:Q11"/>
    <mergeCell ref="X11:X16"/>
    <mergeCell ref="R5:W5"/>
    <mergeCell ref="AB23:AC23"/>
    <mergeCell ref="A20:A22"/>
    <mergeCell ref="A23:A25"/>
    <mergeCell ref="C23:H23"/>
    <mergeCell ref="I23:N23"/>
    <mergeCell ref="A11:A13"/>
    <mergeCell ref="B11:B16"/>
    <mergeCell ref="C11:H11"/>
    <mergeCell ref="A17:A19"/>
    <mergeCell ref="F20:H20"/>
    <mergeCell ref="R17:W17"/>
    <mergeCell ref="X17:X22"/>
    <mergeCell ref="B17:B22"/>
    <mergeCell ref="C17:H17"/>
    <mergeCell ref="I17:N17"/>
    <mergeCell ref="O17:Q17"/>
    <mergeCell ref="R20:U20"/>
    <mergeCell ref="B23:B28"/>
    <mergeCell ref="X23:X28"/>
    <mergeCell ref="A29:A31"/>
    <mergeCell ref="B29:B34"/>
    <mergeCell ref="C29:H29"/>
    <mergeCell ref="O23:Q23"/>
    <mergeCell ref="R23:W23"/>
    <mergeCell ref="I29:N29"/>
    <mergeCell ref="O29:Q29"/>
    <mergeCell ref="R29:W29"/>
    <mergeCell ref="Y29:AA29"/>
    <mergeCell ref="AB29:AC29"/>
    <mergeCell ref="X29:X34"/>
    <mergeCell ref="Y5:AA5"/>
    <mergeCell ref="Y11:AA11"/>
    <mergeCell ref="Y17:AA17"/>
    <mergeCell ref="Y23:AA23"/>
    <mergeCell ref="AB17:AC17"/>
    <mergeCell ref="AB11:AC11"/>
    <mergeCell ref="AB5:AC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tabSelected="1" zoomScale="75" zoomScaleNormal="75" zoomScalePageLayoutView="0" workbookViewId="0" topLeftCell="A1">
      <selection activeCell="A1" sqref="A1:H16"/>
    </sheetView>
  </sheetViews>
  <sheetFormatPr defaultColWidth="9.00390625" defaultRowHeight="16.5"/>
  <cols>
    <col min="1" max="1" width="25.50390625" style="1" customWidth="1"/>
    <col min="2" max="2" width="22.125" style="1" customWidth="1"/>
    <col min="3" max="3" width="52.00390625" style="59" customWidth="1"/>
    <col min="4" max="4" width="17.375" style="59" customWidth="1"/>
    <col min="5" max="5" width="14.625" style="59" customWidth="1"/>
    <col min="6" max="6" width="19.375" style="59" customWidth="1"/>
    <col min="7" max="7" width="16.625" style="59" customWidth="1"/>
    <col min="8" max="8" width="14.625" style="59" customWidth="1"/>
    <col min="9" max="9" width="10.75390625" style="59" customWidth="1"/>
    <col min="10" max="10" width="5.00390625" style="59" customWidth="1"/>
    <col min="11" max="11" width="3.125" style="59" customWidth="1"/>
    <col min="12" max="12" width="11.25390625" style="59" customWidth="1"/>
    <col min="13" max="13" width="4.625" style="59" customWidth="1"/>
    <col min="14" max="14" width="3.125" style="59" customWidth="1"/>
    <col min="15" max="15" width="9.625" style="59" customWidth="1"/>
    <col min="16" max="16" width="4.625" style="59" customWidth="1"/>
    <col min="17" max="17" width="3.125" style="59" customWidth="1"/>
    <col min="18" max="18" width="9.625" style="59" customWidth="1"/>
    <col min="19" max="19" width="5.50390625" style="59" customWidth="1"/>
    <col min="20" max="20" width="3.125" style="59" customWidth="1"/>
    <col min="21" max="21" width="9.625" style="59" customWidth="1"/>
    <col min="22" max="22" width="4.625" style="59" customWidth="1"/>
    <col min="23" max="23" width="3.125" style="59" customWidth="1"/>
    <col min="24" max="24" width="3.625" style="1" customWidth="1"/>
    <col min="25" max="25" width="8.375" style="57" customWidth="1"/>
    <col min="26" max="26" width="4.25390625" style="57" customWidth="1"/>
    <col min="27" max="27" width="3.625" style="57" customWidth="1"/>
    <col min="28" max="28" width="9.625" style="57" customWidth="1"/>
    <col min="29" max="29" width="5.00390625" style="57" customWidth="1"/>
    <col min="30" max="30" width="9.00390625" style="57" customWidth="1"/>
    <col min="31" max="16384" width="9.00390625" style="1" customWidth="1"/>
  </cols>
  <sheetData>
    <row r="1" spans="1:30" ht="38.25" customHeight="1">
      <c r="A1" s="140" t="str">
        <f>'[2]11結算'!A1:C1</f>
        <v>   嘉義縣溪口鄉柴林國民小學</v>
      </c>
      <c r="B1" s="140"/>
      <c r="C1" s="140"/>
      <c r="D1" s="141" t="s">
        <v>159</v>
      </c>
      <c r="E1" s="141"/>
      <c r="F1" s="141"/>
      <c r="G1" s="141"/>
      <c r="H1" s="141"/>
      <c r="Y1" s="55"/>
      <c r="Z1" s="54"/>
      <c r="AA1" s="55"/>
      <c r="AB1" s="56"/>
      <c r="AC1" s="56"/>
      <c r="AD1" s="56"/>
    </row>
    <row r="2" spans="1:8" ht="39.75" customHeight="1">
      <c r="A2" s="142" t="s">
        <v>140</v>
      </c>
      <c r="B2" s="142"/>
      <c r="C2" s="142"/>
      <c r="D2" s="142" t="s">
        <v>141</v>
      </c>
      <c r="E2" s="142"/>
      <c r="F2" s="142"/>
      <c r="G2" s="142" t="s">
        <v>128</v>
      </c>
      <c r="H2" s="142"/>
    </row>
    <row r="3" spans="1:8" ht="35.25" customHeight="1">
      <c r="A3" s="79" t="s">
        <v>142</v>
      </c>
      <c r="B3" s="80" t="s">
        <v>143</v>
      </c>
      <c r="C3" s="79" t="s">
        <v>144</v>
      </c>
      <c r="D3" s="79" t="s">
        <v>145</v>
      </c>
      <c r="E3" s="80" t="s">
        <v>146</v>
      </c>
      <c r="F3" s="79" t="s">
        <v>147</v>
      </c>
      <c r="G3" s="80" t="s">
        <v>146</v>
      </c>
      <c r="H3" s="79" t="s">
        <v>147</v>
      </c>
    </row>
    <row r="4" spans="1:8" ht="41.25" customHeight="1">
      <c r="A4" s="79" t="s">
        <v>148</v>
      </c>
      <c r="B4" s="81">
        <f>'[2]12分類帳'!P4</f>
        <v>236282</v>
      </c>
      <c r="C4" s="143" t="s">
        <v>158</v>
      </c>
      <c r="D4" s="79" t="s">
        <v>149</v>
      </c>
      <c r="E4" s="81">
        <f>'[2]12分類帳'!G45</f>
        <v>7400</v>
      </c>
      <c r="F4" s="82">
        <f>E4/(E13-E8)</f>
        <v>0.11056492701220696</v>
      </c>
      <c r="G4" s="81">
        <f>'[2]12分類帳'!G46</f>
        <v>19677</v>
      </c>
      <c r="H4" s="82">
        <f>G4/(G13-G8)</f>
        <v>0.10379971197518556</v>
      </c>
    </row>
    <row r="5" spans="1:8" ht="39.75" customHeight="1">
      <c r="A5" s="79" t="s">
        <v>150</v>
      </c>
      <c r="B5" s="81">
        <f>'[2]12分類帳'!F49</f>
        <v>39650</v>
      </c>
      <c r="C5" s="144"/>
      <c r="D5" s="79" t="s">
        <v>151</v>
      </c>
      <c r="E5" s="81">
        <f>'[2]12分類帳'!H45</f>
        <v>48631</v>
      </c>
      <c r="F5" s="82">
        <f>E5/(E13-E8)</f>
        <v>0.7266058061527888</v>
      </c>
      <c r="G5" s="81">
        <f>'[2]12分類帳'!H46</f>
        <v>128682</v>
      </c>
      <c r="H5" s="82">
        <f>G5/(G13-G8)</f>
        <v>0.6788206808146987</v>
      </c>
    </row>
    <row r="6" spans="1:8" ht="42.75" customHeight="1">
      <c r="A6" s="83" t="s">
        <v>152</v>
      </c>
      <c r="B6" s="81">
        <f>'[2]12分類帳'!G49</f>
        <v>0</v>
      </c>
      <c r="C6" s="144"/>
      <c r="D6" s="79" t="s">
        <v>153</v>
      </c>
      <c r="E6" s="81">
        <f>'[2]12分類帳'!I45</f>
        <v>0</v>
      </c>
      <c r="F6" s="82">
        <f>E6/(E13-E8)</f>
        <v>0</v>
      </c>
      <c r="G6" s="81">
        <f>'[2]12分類帳'!I46</f>
        <v>0</v>
      </c>
      <c r="H6" s="82">
        <f>G6/(G13-G8)</f>
        <v>0</v>
      </c>
    </row>
    <row r="7" spans="1:8" ht="40.5" customHeight="1">
      <c r="A7" s="84" t="s">
        <v>154</v>
      </c>
      <c r="B7" s="81">
        <f>'[2]12分類帳'!H49</f>
        <v>0</v>
      </c>
      <c r="C7" s="144"/>
      <c r="D7" s="79" t="s">
        <v>155</v>
      </c>
      <c r="E7" s="81">
        <f>'[2]12分類帳'!J45</f>
        <v>2259</v>
      </c>
      <c r="F7" s="82">
        <f>E7/(E13-E8)</f>
        <v>0.03375218515142912</v>
      </c>
      <c r="G7" s="81">
        <f>'[2]12分類帳'!J46</f>
        <v>4779</v>
      </c>
      <c r="H7" s="82">
        <f>G7/(G13-G8)</f>
        <v>0.025210084033613446</v>
      </c>
    </row>
    <row r="8" spans="1:8" ht="33.75" customHeight="1">
      <c r="A8" s="84" t="s">
        <v>135</v>
      </c>
      <c r="B8" s="81">
        <f>'[2]12分類帳'!I49</f>
        <v>0</v>
      </c>
      <c r="C8" s="144"/>
      <c r="D8" s="79" t="s">
        <v>136</v>
      </c>
      <c r="E8" s="81">
        <f>'[2]12分類帳'!K45</f>
        <v>19422</v>
      </c>
      <c r="F8" s="82"/>
      <c r="G8" s="81">
        <f>'[2]12分類帳'!K46</f>
        <v>82350</v>
      </c>
      <c r="H8" s="82"/>
    </row>
    <row r="9" spans="1:8" ht="34.5" customHeight="1">
      <c r="A9" s="85" t="s">
        <v>137</v>
      </c>
      <c r="B9" s="81">
        <f>'[2]12分類帳'!J49</f>
        <v>0</v>
      </c>
      <c r="C9" s="144"/>
      <c r="D9" s="79" t="s">
        <v>138</v>
      </c>
      <c r="E9" s="81">
        <f>'[2]12分類帳'!L45</f>
        <v>4906</v>
      </c>
      <c r="F9" s="82">
        <f>E9/(E13-E8)</f>
        <v>0.07330155836782262</v>
      </c>
      <c r="G9" s="81">
        <f>'[2]12分類帳'!L46</f>
        <v>25378</v>
      </c>
      <c r="H9" s="82">
        <f>G9/(G13-G8)</f>
        <v>0.13387351173991255</v>
      </c>
    </row>
    <row r="10" spans="1:8" ht="36.75" customHeight="1">
      <c r="A10" s="79" t="s">
        <v>160</v>
      </c>
      <c r="B10" s="81">
        <f>'[2]12分類帳'!K49</f>
        <v>0</v>
      </c>
      <c r="C10" s="144"/>
      <c r="D10" s="79" t="s">
        <v>156</v>
      </c>
      <c r="E10" s="81">
        <f>'[2]12分類帳'!M45</f>
        <v>2700</v>
      </c>
      <c r="F10" s="82">
        <f>E10/(E13-E8)</f>
        <v>0.04034125715310254</v>
      </c>
      <c r="G10" s="81">
        <f>'[2]12分類帳'!M46</f>
        <v>7910</v>
      </c>
      <c r="H10" s="82">
        <f>G10/(G13-G8)</f>
        <v>0.04172667183634282</v>
      </c>
    </row>
    <row r="11" spans="1:8" ht="37.5" customHeight="1">
      <c r="A11" s="85"/>
      <c r="B11" s="81">
        <f>'[2]12分類帳'!L49</f>
        <v>0</v>
      </c>
      <c r="C11" s="144"/>
      <c r="D11" s="79" t="s">
        <v>157</v>
      </c>
      <c r="E11" s="81">
        <f>'[2]12分類帳'!N45</f>
        <v>1033</v>
      </c>
      <c r="F11" s="82">
        <f>E11/(E13-E8)</f>
        <v>0.015434266162649972</v>
      </c>
      <c r="G11" s="81">
        <f>'[2]12分類帳'!N46</f>
        <v>3141</v>
      </c>
      <c r="H11" s="82">
        <f>G11/(G13-G8)</f>
        <v>0.01656933960024688</v>
      </c>
    </row>
    <row r="12" spans="1:8" ht="37.5" customHeight="1">
      <c r="A12" s="79"/>
      <c r="B12" s="81">
        <f>'[2]12分類帳'!M49</f>
        <v>0</v>
      </c>
      <c r="C12" s="145" t="s">
        <v>139</v>
      </c>
      <c r="D12" s="85"/>
      <c r="E12" s="81"/>
      <c r="F12" s="82"/>
      <c r="G12" s="81"/>
      <c r="H12" s="82"/>
    </row>
    <row r="13" spans="1:8" ht="37.5" customHeight="1">
      <c r="A13" s="79"/>
      <c r="B13" s="81">
        <f>'[2]12分類帳'!N49</f>
        <v>0</v>
      </c>
      <c r="C13" s="145"/>
      <c r="D13" s="79" t="s">
        <v>129</v>
      </c>
      <c r="E13" s="81">
        <f>SUM(E4:E12)</f>
        <v>86351</v>
      </c>
      <c r="F13" s="82">
        <f>(E13-E8)/(E13-E8)</f>
        <v>1</v>
      </c>
      <c r="G13" s="81">
        <f>SUM(G4:G12)</f>
        <v>271917</v>
      </c>
      <c r="H13" s="82">
        <f>(G13-G8)/(G13-G8)</f>
        <v>1</v>
      </c>
    </row>
    <row r="14" spans="1:8" ht="45.75" customHeight="1">
      <c r="A14" s="79" t="s">
        <v>130</v>
      </c>
      <c r="B14" s="81">
        <f>SUM(B5:B12)</f>
        <v>39650</v>
      </c>
      <c r="C14" s="145"/>
      <c r="D14" s="79" t="s">
        <v>131</v>
      </c>
      <c r="E14" s="81">
        <f>'[2]12分類帳'!P46</f>
        <v>189581</v>
      </c>
      <c r="F14" s="82"/>
      <c r="G14" s="81">
        <f>E14</f>
        <v>189581</v>
      </c>
      <c r="H14" s="82"/>
    </row>
    <row r="15" spans="1:8" ht="45" customHeight="1">
      <c r="A15" s="79" t="s">
        <v>132</v>
      </c>
      <c r="B15" s="81">
        <f>B14+B4</f>
        <v>275932</v>
      </c>
      <c r="C15" s="146"/>
      <c r="D15" s="79" t="s">
        <v>132</v>
      </c>
      <c r="E15" s="81">
        <f>E13+E14</f>
        <v>275932</v>
      </c>
      <c r="F15" s="86">
        <f>SUM(F4:F11)</f>
        <v>1</v>
      </c>
      <c r="G15" s="81">
        <f>G13+G14</f>
        <v>461498</v>
      </c>
      <c r="H15" s="86">
        <f>SUM(H4:H11)</f>
        <v>1</v>
      </c>
    </row>
    <row r="16" spans="1:8" ht="85.5" customHeight="1">
      <c r="A16" s="79" t="s">
        <v>133</v>
      </c>
      <c r="B16" s="139" t="s">
        <v>134</v>
      </c>
      <c r="C16" s="139"/>
      <c r="D16" s="139"/>
      <c r="E16" s="139"/>
      <c r="F16" s="139"/>
      <c r="G16" s="139"/>
      <c r="H16" s="139"/>
    </row>
  </sheetData>
  <sheetProtection/>
  <mergeCells count="8">
    <mergeCell ref="B16:H16"/>
    <mergeCell ref="A1:C1"/>
    <mergeCell ref="D1:H1"/>
    <mergeCell ref="A2:C2"/>
    <mergeCell ref="D2:F2"/>
    <mergeCell ref="G2:H2"/>
    <mergeCell ref="C4:C11"/>
    <mergeCell ref="C12:C1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2009-02</dc:creator>
  <cp:keywords/>
  <dc:description/>
  <cp:lastModifiedBy>asw7e</cp:lastModifiedBy>
  <cp:lastPrinted>2014-10-23T08:38:41Z</cp:lastPrinted>
  <dcterms:created xsi:type="dcterms:W3CDTF">2014-10-17T07:41:28Z</dcterms:created>
  <dcterms:modified xsi:type="dcterms:W3CDTF">2015-10-20T07:39:48Z</dcterms:modified>
  <cp:category/>
  <cp:version/>
  <cp:contentType/>
  <cp:contentStatus/>
</cp:coreProperties>
</file>